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45" windowWidth="12480" windowHeight="12120" activeTab="5"/>
  </bookViews>
  <sheets>
    <sheet name="Author Check" sheetId="5" r:id="rId1"/>
    <sheet name="2nd Set" sheetId="8" r:id="rId2"/>
    <sheet name="1st_set source" sheetId="10" r:id="rId3"/>
    <sheet name="2nd_set source" sheetId="11" r:id="rId4"/>
    <sheet name="1st Set" sheetId="7" r:id="rId5"/>
    <sheet name="Results summary" sheetId="12" r:id="rId6"/>
  </sheets>
  <definedNames>
    <definedName name="_xlnm._FilterDatabase" localSheetId="4" hidden="1">'1st Set'!$K$1:$L$53</definedName>
    <definedName name="_xlnm._FilterDatabase" localSheetId="1" hidden="1">'2nd Set'!$A$1:$Y$52</definedName>
    <definedName name="_xlnm._FilterDatabase" localSheetId="0" hidden="1">'Author Check'!$A$1:$B$70</definedName>
    <definedName name="_xlnm.Extract" localSheetId="4">'1st Set'!$K$62:$L$62</definedName>
    <definedName name="_xlnm.Extract" localSheetId="1">'2nd Set'!$K$61:$L$61</definedName>
    <definedName name="_xlnm.Extract" localSheetId="0">'Author Check'!$D$1:$E$1</definedName>
    <definedName name="_xlnm.Print_Area" localSheetId="4">'1st Set'!$A$1:$L$54</definedName>
    <definedName name="_xlnm.Print_Area" localSheetId="1">'2nd Set'!$A$1:$L$52</definedName>
    <definedName name="_xlnm.Print_Area" localSheetId="5">'Results summary'!$A$1:$V$37</definedName>
  </definedNames>
  <calcPr calcId="144525"/>
</workbook>
</file>

<file path=xl/calcChain.xml><?xml version="1.0" encoding="utf-8"?>
<calcChain xmlns="http://schemas.openxmlformats.org/spreadsheetml/2006/main">
  <c r="Q5" i="7" l="1"/>
  <c r="I14" i="7"/>
  <c r="C14" i="8" l="1"/>
  <c r="C15" i="8"/>
  <c r="C16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17" i="8"/>
  <c r="I45" i="7"/>
  <c r="C46" i="7"/>
  <c r="C47" i="7"/>
  <c r="C48" i="7"/>
  <c r="C49" i="7"/>
  <c r="C50" i="7"/>
  <c r="C51" i="7"/>
  <c r="C52" i="7"/>
  <c r="C53" i="7"/>
  <c r="E2" i="7"/>
  <c r="I48" i="8" l="1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G48" i="8"/>
  <c r="G46" i="8"/>
  <c r="G44" i="8"/>
  <c r="G42" i="8"/>
  <c r="G40" i="8"/>
  <c r="G38" i="8"/>
  <c r="G36" i="8"/>
  <c r="G34" i="8"/>
  <c r="G32" i="8"/>
  <c r="G30" i="8"/>
  <c r="G28" i="8"/>
  <c r="G26" i="8"/>
  <c r="G24" i="8"/>
  <c r="G22" i="8"/>
  <c r="G20" i="8"/>
  <c r="G18" i="8"/>
  <c r="G16" i="8"/>
  <c r="G14" i="8"/>
  <c r="G49" i="8"/>
  <c r="G47" i="8"/>
  <c r="G45" i="8"/>
  <c r="G43" i="8"/>
  <c r="G41" i="8"/>
  <c r="G39" i="8"/>
  <c r="G37" i="8"/>
  <c r="G35" i="8"/>
  <c r="G33" i="8"/>
  <c r="G31" i="8"/>
  <c r="G29" i="8"/>
  <c r="G27" i="8"/>
  <c r="G25" i="8"/>
  <c r="G23" i="8"/>
  <c r="G21" i="8"/>
  <c r="G19" i="8"/>
  <c r="G17" i="8"/>
  <c r="G15" i="8"/>
  <c r="E48" i="8"/>
  <c r="E46" i="8"/>
  <c r="E44" i="8"/>
  <c r="E42" i="8"/>
  <c r="E40" i="8"/>
  <c r="E38" i="8"/>
  <c r="E36" i="8"/>
  <c r="E34" i="8"/>
  <c r="E32" i="8"/>
  <c r="E30" i="8"/>
  <c r="E28" i="8"/>
  <c r="E26" i="8"/>
  <c r="E24" i="8"/>
  <c r="E22" i="8"/>
  <c r="E20" i="8"/>
  <c r="E18" i="8"/>
  <c r="E16" i="8"/>
  <c r="E14" i="8"/>
  <c r="E49" i="8"/>
  <c r="E47" i="8"/>
  <c r="E45" i="8"/>
  <c r="E43" i="8"/>
  <c r="E41" i="8"/>
  <c r="E39" i="8"/>
  <c r="E37" i="8"/>
  <c r="E35" i="8"/>
  <c r="E33" i="8"/>
  <c r="E31" i="8"/>
  <c r="E29" i="8"/>
  <c r="E27" i="8"/>
  <c r="E25" i="8"/>
  <c r="E23" i="8"/>
  <c r="E21" i="8"/>
  <c r="E19" i="8"/>
  <c r="E17" i="8"/>
  <c r="E15" i="8"/>
  <c r="C44" i="7"/>
  <c r="G44" i="7"/>
  <c r="E44" i="7"/>
  <c r="I44" i="7"/>
  <c r="C42" i="7"/>
  <c r="G42" i="7"/>
  <c r="E42" i="7"/>
  <c r="I42" i="7"/>
  <c r="C40" i="7"/>
  <c r="G40" i="7"/>
  <c r="E40" i="7"/>
  <c r="I40" i="7"/>
  <c r="C38" i="7"/>
  <c r="G38" i="7"/>
  <c r="E38" i="7"/>
  <c r="I38" i="7"/>
  <c r="C36" i="7"/>
  <c r="G36" i="7"/>
  <c r="E36" i="7"/>
  <c r="I36" i="7"/>
  <c r="C34" i="7"/>
  <c r="G34" i="7"/>
  <c r="E34" i="7"/>
  <c r="I34" i="7"/>
  <c r="C32" i="7"/>
  <c r="G32" i="7"/>
  <c r="E32" i="7"/>
  <c r="I32" i="7"/>
  <c r="C30" i="7"/>
  <c r="G30" i="7"/>
  <c r="E30" i="7"/>
  <c r="I30" i="7"/>
  <c r="C28" i="7"/>
  <c r="G28" i="7"/>
  <c r="E28" i="7"/>
  <c r="I28" i="7"/>
  <c r="C26" i="7"/>
  <c r="G26" i="7"/>
  <c r="E26" i="7"/>
  <c r="I26" i="7"/>
  <c r="C24" i="7"/>
  <c r="G24" i="7"/>
  <c r="E24" i="7"/>
  <c r="I24" i="7"/>
  <c r="C22" i="7"/>
  <c r="G22" i="7"/>
  <c r="E22" i="7"/>
  <c r="I22" i="7"/>
  <c r="C20" i="7"/>
  <c r="G20" i="7"/>
  <c r="E20" i="7"/>
  <c r="I20" i="7"/>
  <c r="C18" i="7"/>
  <c r="G18" i="7"/>
  <c r="E18" i="7"/>
  <c r="I18" i="7"/>
  <c r="C16" i="7"/>
  <c r="G16" i="7"/>
  <c r="E16" i="7"/>
  <c r="I16" i="7"/>
  <c r="C14" i="7"/>
  <c r="G14" i="7"/>
  <c r="E14" i="7"/>
  <c r="C12" i="7"/>
  <c r="G12" i="7"/>
  <c r="E12" i="7"/>
  <c r="I12" i="7"/>
  <c r="C10" i="7"/>
  <c r="G10" i="7"/>
  <c r="E10" i="7"/>
  <c r="I10" i="7"/>
  <c r="C8" i="7"/>
  <c r="G8" i="7"/>
  <c r="E8" i="7"/>
  <c r="I8" i="7"/>
  <c r="C6" i="7"/>
  <c r="G6" i="7"/>
  <c r="E6" i="7"/>
  <c r="I6" i="7"/>
  <c r="C4" i="7"/>
  <c r="G4" i="7"/>
  <c r="E4" i="7"/>
  <c r="I4" i="7"/>
  <c r="I53" i="7"/>
  <c r="E53" i="7"/>
  <c r="I52" i="7"/>
  <c r="E52" i="7"/>
  <c r="I51" i="7"/>
  <c r="E51" i="7"/>
  <c r="I50" i="7"/>
  <c r="E50" i="7"/>
  <c r="I49" i="7"/>
  <c r="E49" i="7"/>
  <c r="I48" i="7"/>
  <c r="E48" i="7"/>
  <c r="I47" i="7"/>
  <c r="E47" i="7"/>
  <c r="I46" i="7"/>
  <c r="E46" i="7"/>
  <c r="C45" i="7"/>
  <c r="E45" i="7"/>
  <c r="C43" i="7"/>
  <c r="G43" i="7"/>
  <c r="E43" i="7"/>
  <c r="I43" i="7"/>
  <c r="C41" i="7"/>
  <c r="G41" i="7"/>
  <c r="E41" i="7"/>
  <c r="I41" i="7"/>
  <c r="C39" i="7"/>
  <c r="G39" i="7"/>
  <c r="E39" i="7"/>
  <c r="I39" i="7"/>
  <c r="C37" i="7"/>
  <c r="G37" i="7"/>
  <c r="E37" i="7"/>
  <c r="I37" i="7"/>
  <c r="C35" i="7"/>
  <c r="G35" i="7"/>
  <c r="E35" i="7"/>
  <c r="I35" i="7"/>
  <c r="C33" i="7"/>
  <c r="G33" i="7"/>
  <c r="E33" i="7"/>
  <c r="I33" i="7"/>
  <c r="C31" i="7"/>
  <c r="G31" i="7"/>
  <c r="E31" i="7"/>
  <c r="I31" i="7"/>
  <c r="C29" i="7"/>
  <c r="G29" i="7"/>
  <c r="E29" i="7"/>
  <c r="I29" i="7"/>
  <c r="C27" i="7"/>
  <c r="G27" i="7"/>
  <c r="E27" i="7"/>
  <c r="I27" i="7"/>
  <c r="C25" i="7"/>
  <c r="G25" i="7"/>
  <c r="E25" i="7"/>
  <c r="I25" i="7"/>
  <c r="C23" i="7"/>
  <c r="G23" i="7"/>
  <c r="E23" i="7"/>
  <c r="I23" i="7"/>
  <c r="C21" i="7"/>
  <c r="G21" i="7"/>
  <c r="E21" i="7"/>
  <c r="I21" i="7"/>
  <c r="C19" i="7"/>
  <c r="G19" i="7"/>
  <c r="E19" i="7"/>
  <c r="I19" i="7"/>
  <c r="C17" i="7"/>
  <c r="G17" i="7"/>
  <c r="E17" i="7"/>
  <c r="I17" i="7"/>
  <c r="C15" i="7"/>
  <c r="G15" i="7"/>
  <c r="E15" i="7"/>
  <c r="I15" i="7"/>
  <c r="C13" i="7"/>
  <c r="G13" i="7"/>
  <c r="E13" i="7"/>
  <c r="I13" i="7"/>
  <c r="C11" i="7"/>
  <c r="G11" i="7"/>
  <c r="E11" i="7"/>
  <c r="I11" i="7"/>
  <c r="C9" i="7"/>
  <c r="G9" i="7"/>
  <c r="E9" i="7"/>
  <c r="I9" i="7"/>
  <c r="C7" i="7"/>
  <c r="G7" i="7"/>
  <c r="E7" i="7"/>
  <c r="I7" i="7"/>
  <c r="C5" i="7"/>
  <c r="G5" i="7"/>
  <c r="E5" i="7"/>
  <c r="I5" i="7"/>
  <c r="C3" i="7"/>
  <c r="G3" i="7"/>
  <c r="E3" i="7"/>
  <c r="I3" i="7"/>
  <c r="G53" i="7"/>
  <c r="G52" i="7"/>
  <c r="G51" i="7"/>
  <c r="G50" i="7"/>
  <c r="G49" i="7"/>
  <c r="G48" i="7"/>
  <c r="G47" i="7"/>
  <c r="G46" i="7"/>
  <c r="G45" i="7"/>
  <c r="I2" i="7"/>
  <c r="G2" i="7"/>
  <c r="C2" i="7"/>
  <c r="C56" i="7" s="1"/>
  <c r="A3" i="12"/>
  <c r="A4" i="12"/>
  <c r="A5" i="12"/>
  <c r="A2" i="12"/>
  <c r="Y5" i="8"/>
  <c r="X5" i="8"/>
  <c r="R5" i="8"/>
  <c r="Y4" i="8"/>
  <c r="X4" i="8"/>
  <c r="R4" i="8"/>
  <c r="Y3" i="8"/>
  <c r="X3" i="8"/>
  <c r="R3" i="8"/>
  <c r="Y2" i="8"/>
  <c r="X2" i="8"/>
  <c r="R2" i="8"/>
  <c r="Y3" i="7"/>
  <c r="Y4" i="7"/>
  <c r="Y5" i="7"/>
  <c r="Y2" i="7"/>
  <c r="R3" i="7"/>
  <c r="S3" i="7"/>
  <c r="T3" i="7"/>
  <c r="U3" i="7"/>
  <c r="V3" i="7"/>
  <c r="W3" i="7"/>
  <c r="X3" i="7"/>
  <c r="R4" i="7"/>
  <c r="S4" i="7"/>
  <c r="T4" i="7"/>
  <c r="U4" i="7"/>
  <c r="V4" i="7"/>
  <c r="W4" i="7"/>
  <c r="X4" i="7"/>
  <c r="R5" i="7"/>
  <c r="S5" i="7"/>
  <c r="T5" i="7"/>
  <c r="U5" i="7"/>
  <c r="V5" i="7"/>
  <c r="W5" i="7"/>
  <c r="X5" i="7"/>
  <c r="S2" i="7"/>
  <c r="T2" i="7"/>
  <c r="U2" i="7"/>
  <c r="V2" i="7"/>
  <c r="W2" i="7"/>
  <c r="X2" i="7"/>
  <c r="R2" i="7"/>
  <c r="K2" i="8"/>
  <c r="L2" i="8"/>
  <c r="K3" i="8"/>
  <c r="C3" i="8" s="1"/>
  <c r="L3" i="8"/>
  <c r="K4" i="8"/>
  <c r="C4" i="8" s="1"/>
  <c r="L4" i="8"/>
  <c r="K5" i="8"/>
  <c r="C5" i="8" s="1"/>
  <c r="L5" i="8"/>
  <c r="K6" i="8"/>
  <c r="C6" i="8" s="1"/>
  <c r="L6" i="8"/>
  <c r="K7" i="8"/>
  <c r="C7" i="8" s="1"/>
  <c r="L7" i="8"/>
  <c r="K8" i="8"/>
  <c r="C8" i="8" s="1"/>
  <c r="L8" i="8"/>
  <c r="K9" i="8"/>
  <c r="C9" i="8" s="1"/>
  <c r="L9" i="8"/>
  <c r="K10" i="8"/>
  <c r="C10" i="8" s="1"/>
  <c r="L10" i="8"/>
  <c r="K12" i="8"/>
  <c r="C12" i="8" s="1"/>
  <c r="L12" i="8"/>
  <c r="K13" i="8"/>
  <c r="C13" i="8" s="1"/>
  <c r="L13" i="8"/>
  <c r="K14" i="8"/>
  <c r="L14" i="8"/>
  <c r="K15" i="8"/>
  <c r="L15" i="8"/>
  <c r="K16" i="8"/>
  <c r="L16" i="8"/>
  <c r="K17" i="8"/>
  <c r="L17" i="8"/>
  <c r="K18" i="8"/>
  <c r="L18" i="8"/>
  <c r="K19" i="8"/>
  <c r="L19" i="8"/>
  <c r="K20" i="8"/>
  <c r="L20" i="8"/>
  <c r="K21" i="8"/>
  <c r="L21" i="8"/>
  <c r="K22" i="8"/>
  <c r="L22" i="8"/>
  <c r="K23" i="8"/>
  <c r="L23" i="8"/>
  <c r="K24" i="8"/>
  <c r="L24" i="8"/>
  <c r="K25" i="8"/>
  <c r="L25" i="8"/>
  <c r="K26" i="8"/>
  <c r="L26" i="8"/>
  <c r="K27" i="8"/>
  <c r="L27" i="8"/>
  <c r="K28" i="8"/>
  <c r="L28" i="8"/>
  <c r="K29" i="8"/>
  <c r="L29" i="8"/>
  <c r="K30" i="8"/>
  <c r="L30" i="8"/>
  <c r="K31" i="8"/>
  <c r="L31" i="8"/>
  <c r="K32" i="8"/>
  <c r="L32" i="8"/>
  <c r="K33" i="8"/>
  <c r="L33" i="8"/>
  <c r="K34" i="8"/>
  <c r="L34" i="8"/>
  <c r="K35" i="8"/>
  <c r="L35" i="8"/>
  <c r="K36" i="8"/>
  <c r="L36" i="8"/>
  <c r="K37" i="8"/>
  <c r="L37" i="8"/>
  <c r="K38" i="8"/>
  <c r="L38" i="8"/>
  <c r="K39" i="8"/>
  <c r="L39" i="8"/>
  <c r="K40" i="8"/>
  <c r="L40" i="8"/>
  <c r="K41" i="8"/>
  <c r="L41" i="8"/>
  <c r="K42" i="8"/>
  <c r="L42" i="8"/>
  <c r="K43" i="8"/>
  <c r="L43" i="8"/>
  <c r="K44" i="8"/>
  <c r="L44" i="8"/>
  <c r="K45" i="8"/>
  <c r="L45" i="8"/>
  <c r="K46" i="8"/>
  <c r="L46" i="8"/>
  <c r="K47" i="8"/>
  <c r="L47" i="8"/>
  <c r="K48" i="8"/>
  <c r="L48" i="8"/>
  <c r="C2" i="11"/>
  <c r="D2" i="11"/>
  <c r="E2" i="11"/>
  <c r="F2" i="11"/>
  <c r="G2" i="11"/>
  <c r="B3" i="8" s="1"/>
  <c r="H2" i="11"/>
  <c r="C3" i="11"/>
  <c r="D3" i="11"/>
  <c r="G3" i="11" s="1"/>
  <c r="B4" i="8" s="1"/>
  <c r="E3" i="11"/>
  <c r="F3" i="11"/>
  <c r="H3" i="11"/>
  <c r="C4" i="11"/>
  <c r="D4" i="11"/>
  <c r="G4" i="11" s="1"/>
  <c r="B5" i="8" s="1"/>
  <c r="E4" i="11"/>
  <c r="F4" i="11"/>
  <c r="H4" i="11"/>
  <c r="C5" i="11"/>
  <c r="D5" i="11"/>
  <c r="G5" i="11" s="1"/>
  <c r="B6" i="8" s="1"/>
  <c r="E5" i="11"/>
  <c r="F5" i="11"/>
  <c r="H5" i="11"/>
  <c r="C6" i="11"/>
  <c r="F6" i="11" s="1"/>
  <c r="D6" i="11"/>
  <c r="E6" i="11"/>
  <c r="H6" i="11"/>
  <c r="C7" i="11"/>
  <c r="D7" i="11"/>
  <c r="G7" i="11" s="1"/>
  <c r="B8" i="8" s="1"/>
  <c r="E7" i="11"/>
  <c r="F7" i="11"/>
  <c r="H7" i="11"/>
  <c r="C8" i="11"/>
  <c r="F8" i="11" s="1"/>
  <c r="D8" i="11"/>
  <c r="E8" i="11"/>
  <c r="H8" i="11"/>
  <c r="C9" i="11"/>
  <c r="D9" i="11"/>
  <c r="G9" i="11" s="1"/>
  <c r="B10" i="8" s="1"/>
  <c r="E9" i="11"/>
  <c r="F9" i="11"/>
  <c r="C10" i="11"/>
  <c r="F10" i="11" s="1"/>
  <c r="K11" i="8" s="1"/>
  <c r="C11" i="8" s="1"/>
  <c r="D10" i="11"/>
  <c r="E10" i="11"/>
  <c r="H10" i="11" s="1"/>
  <c r="L11" i="8" s="1"/>
  <c r="C11" i="11"/>
  <c r="F11" i="11" s="1"/>
  <c r="D11" i="11"/>
  <c r="E11" i="11"/>
  <c r="H11" i="11"/>
  <c r="C12" i="11"/>
  <c r="D12" i="11"/>
  <c r="G12" i="11" s="1"/>
  <c r="B13" i="8" s="1"/>
  <c r="E12" i="11"/>
  <c r="F12" i="11"/>
  <c r="C13" i="11"/>
  <c r="D13" i="11"/>
  <c r="G13" i="11" s="1"/>
  <c r="B14" i="8" s="1"/>
  <c r="E13" i="11"/>
  <c r="F13" i="11"/>
  <c r="C14" i="11"/>
  <c r="F14" i="11" s="1"/>
  <c r="D14" i="11"/>
  <c r="E14" i="11"/>
  <c r="H14" i="11"/>
  <c r="C15" i="11"/>
  <c r="D15" i="11"/>
  <c r="G15" i="11" s="1"/>
  <c r="B16" i="8" s="1"/>
  <c r="E15" i="11"/>
  <c r="F15" i="11"/>
  <c r="C16" i="11"/>
  <c r="D16" i="11"/>
  <c r="G16" i="11" s="1"/>
  <c r="B17" i="8" s="1"/>
  <c r="E16" i="11"/>
  <c r="F16" i="11"/>
  <c r="C17" i="11"/>
  <c r="F17" i="11" s="1"/>
  <c r="D17" i="11"/>
  <c r="E17" i="11"/>
  <c r="H17" i="11"/>
  <c r="C18" i="11"/>
  <c r="F18" i="11" s="1"/>
  <c r="D18" i="11"/>
  <c r="E18" i="11"/>
  <c r="H18" i="11"/>
  <c r="C19" i="11"/>
  <c r="D19" i="11"/>
  <c r="G19" i="11" s="1"/>
  <c r="B20" i="8" s="1"/>
  <c r="E19" i="11"/>
  <c r="F19" i="11"/>
  <c r="C20" i="11"/>
  <c r="D20" i="11"/>
  <c r="G20" i="11" s="1"/>
  <c r="B21" i="8" s="1"/>
  <c r="E20" i="11"/>
  <c r="F20" i="11"/>
  <c r="C21" i="11"/>
  <c r="D21" i="11"/>
  <c r="G21" i="11" s="1"/>
  <c r="B22" i="8" s="1"/>
  <c r="E21" i="11"/>
  <c r="F21" i="11"/>
  <c r="C22" i="11"/>
  <c r="F22" i="11" s="1"/>
  <c r="D22" i="11"/>
  <c r="E22" i="11"/>
  <c r="H22" i="11"/>
  <c r="C23" i="11"/>
  <c r="D23" i="11"/>
  <c r="G23" i="11" s="1"/>
  <c r="B24" i="8" s="1"/>
  <c r="E23" i="11"/>
  <c r="F23" i="11"/>
  <c r="C24" i="11"/>
  <c r="F24" i="11" s="1"/>
  <c r="D24" i="11"/>
  <c r="E24" i="11"/>
  <c r="C25" i="11"/>
  <c r="F25" i="11" s="1"/>
  <c r="D25" i="11"/>
  <c r="E25" i="11"/>
  <c r="H25" i="11"/>
  <c r="C26" i="11"/>
  <c r="F26" i="11" s="1"/>
  <c r="D26" i="11"/>
  <c r="E26" i="11"/>
  <c r="H26" i="11"/>
  <c r="C27" i="11"/>
  <c r="F27" i="11" s="1"/>
  <c r="D27" i="11"/>
  <c r="E27" i="11"/>
  <c r="H27" i="11"/>
  <c r="C28" i="11"/>
  <c r="D28" i="11"/>
  <c r="G28" i="11" s="1"/>
  <c r="B29" i="8" s="1"/>
  <c r="E28" i="11"/>
  <c r="F28" i="11"/>
  <c r="C29" i="11"/>
  <c r="F29" i="11" s="1"/>
  <c r="D29" i="11"/>
  <c r="E29" i="11"/>
  <c r="H29" i="11"/>
  <c r="C30" i="11"/>
  <c r="D30" i="11"/>
  <c r="G30" i="11" s="1"/>
  <c r="B31" i="8" s="1"/>
  <c r="E30" i="11"/>
  <c r="F30" i="11"/>
  <c r="C31" i="11"/>
  <c r="D31" i="11"/>
  <c r="G31" i="11" s="1"/>
  <c r="B32" i="8" s="1"/>
  <c r="E31" i="11"/>
  <c r="F31" i="11"/>
  <c r="C32" i="11"/>
  <c r="D32" i="11"/>
  <c r="G32" i="11" s="1"/>
  <c r="B33" i="8" s="1"/>
  <c r="E32" i="11"/>
  <c r="F32" i="11"/>
  <c r="C33" i="11"/>
  <c r="D33" i="11"/>
  <c r="G33" i="11" s="1"/>
  <c r="B34" i="8" s="1"/>
  <c r="E33" i="11"/>
  <c r="F33" i="11"/>
  <c r="C34" i="11"/>
  <c r="F34" i="11" s="1"/>
  <c r="D34" i="11"/>
  <c r="E34" i="11"/>
  <c r="H34" i="11"/>
  <c r="C35" i="11"/>
  <c r="F35" i="11" s="1"/>
  <c r="D35" i="11"/>
  <c r="E35" i="11"/>
  <c r="H35" i="11"/>
  <c r="C36" i="11"/>
  <c r="F36" i="11" s="1"/>
  <c r="D36" i="11"/>
  <c r="E36" i="11"/>
  <c r="H36" i="11"/>
  <c r="C37" i="11"/>
  <c r="F37" i="11" s="1"/>
  <c r="D37" i="11"/>
  <c r="E37" i="11"/>
  <c r="H37" i="11"/>
  <c r="C38" i="11"/>
  <c r="F38" i="11" s="1"/>
  <c r="D38" i="11"/>
  <c r="E38" i="11"/>
  <c r="H38" i="11"/>
  <c r="C39" i="11"/>
  <c r="D39" i="11"/>
  <c r="G39" i="11" s="1"/>
  <c r="B40" i="8" s="1"/>
  <c r="E39" i="11"/>
  <c r="F39" i="11"/>
  <c r="C40" i="11"/>
  <c r="D40" i="11"/>
  <c r="G40" i="11" s="1"/>
  <c r="B41" i="8" s="1"/>
  <c r="E40" i="11"/>
  <c r="F40" i="11"/>
  <c r="C41" i="11"/>
  <c r="D41" i="11"/>
  <c r="G41" i="11" s="1"/>
  <c r="B42" i="8" s="1"/>
  <c r="E41" i="11"/>
  <c r="F41" i="11"/>
  <c r="C42" i="11"/>
  <c r="F42" i="11" s="1"/>
  <c r="D42" i="11"/>
  <c r="E42" i="11"/>
  <c r="H42" i="11"/>
  <c r="C43" i="11"/>
  <c r="D43" i="11"/>
  <c r="G43" i="11" s="1"/>
  <c r="B44" i="8" s="1"/>
  <c r="E43" i="11"/>
  <c r="F43" i="11"/>
  <c r="C44" i="11"/>
  <c r="D44" i="11"/>
  <c r="G44" i="11" s="1"/>
  <c r="B45" i="8" s="1"/>
  <c r="E44" i="11"/>
  <c r="F44" i="11"/>
  <c r="C45" i="11"/>
  <c r="D45" i="11"/>
  <c r="G45" i="11" s="1"/>
  <c r="B46" i="8" s="1"/>
  <c r="E45" i="11"/>
  <c r="F45" i="11"/>
  <c r="C46" i="11"/>
  <c r="D46" i="11"/>
  <c r="G46" i="11" s="1"/>
  <c r="B47" i="8" s="1"/>
  <c r="E46" i="11"/>
  <c r="F46" i="11"/>
  <c r="C47" i="11"/>
  <c r="F47" i="11" s="1"/>
  <c r="D47" i="11"/>
  <c r="E47" i="11"/>
  <c r="H47" i="11"/>
  <c r="C48" i="11"/>
  <c r="D48" i="11"/>
  <c r="G48" i="11" s="1"/>
  <c r="B49" i="8" s="1"/>
  <c r="E48" i="11"/>
  <c r="F48" i="11"/>
  <c r="K49" i="8" s="1"/>
  <c r="E1" i="11"/>
  <c r="D1" i="11"/>
  <c r="H1" i="11" s="1"/>
  <c r="C1" i="11"/>
  <c r="F1" i="11" s="1"/>
  <c r="C2" i="10"/>
  <c r="D2" i="10"/>
  <c r="E2" i="10"/>
  <c r="F2" i="10"/>
  <c r="G2" i="10"/>
  <c r="H2" i="10"/>
  <c r="C3" i="10"/>
  <c r="D3" i="10"/>
  <c r="G3" i="10" s="1"/>
  <c r="E3" i="10"/>
  <c r="F3" i="10"/>
  <c r="H3" i="10"/>
  <c r="C4" i="10"/>
  <c r="D4" i="10"/>
  <c r="G4" i="10" s="1"/>
  <c r="B5" i="7" s="1"/>
  <c r="E4" i="10"/>
  <c r="F4" i="10"/>
  <c r="H4" i="10"/>
  <c r="C5" i="10"/>
  <c r="F5" i="10" s="1"/>
  <c r="K6" i="7" s="1"/>
  <c r="D5" i="10"/>
  <c r="E5" i="10"/>
  <c r="H5" i="10"/>
  <c r="C6" i="10"/>
  <c r="F6" i="10" s="1"/>
  <c r="K7" i="7" s="1"/>
  <c r="D6" i="10"/>
  <c r="E6" i="10"/>
  <c r="H6" i="10"/>
  <c r="C7" i="10"/>
  <c r="F7" i="10" s="1"/>
  <c r="K8" i="7" s="1"/>
  <c r="D7" i="10"/>
  <c r="E7" i="10"/>
  <c r="H7" i="10"/>
  <c r="C8" i="10"/>
  <c r="D8" i="10"/>
  <c r="G8" i="10" s="1"/>
  <c r="B9" i="7" s="1"/>
  <c r="E8" i="10"/>
  <c r="F8" i="10"/>
  <c r="C9" i="10"/>
  <c r="D9" i="10"/>
  <c r="G9" i="10" s="1"/>
  <c r="B10" i="7" s="1"/>
  <c r="E9" i="10"/>
  <c r="F9" i="10"/>
  <c r="C10" i="10"/>
  <c r="F10" i="10" s="1"/>
  <c r="K11" i="7" s="1"/>
  <c r="D10" i="10"/>
  <c r="E10" i="10"/>
  <c r="H10" i="10"/>
  <c r="C11" i="10"/>
  <c r="F11" i="10" s="1"/>
  <c r="K12" i="7" s="1"/>
  <c r="D11" i="10"/>
  <c r="E11" i="10"/>
  <c r="H11" i="10"/>
  <c r="C12" i="10"/>
  <c r="D12" i="10"/>
  <c r="G12" i="10" s="1"/>
  <c r="B13" i="7" s="1"/>
  <c r="E12" i="10"/>
  <c r="F12" i="10"/>
  <c r="C13" i="10"/>
  <c r="D13" i="10"/>
  <c r="G13" i="10" s="1"/>
  <c r="B14" i="7" s="1"/>
  <c r="E13" i="10"/>
  <c r="F13" i="10"/>
  <c r="C14" i="10"/>
  <c r="D14" i="10"/>
  <c r="G14" i="10" s="1"/>
  <c r="B15" i="7" s="1"/>
  <c r="E14" i="10"/>
  <c r="F14" i="10"/>
  <c r="C15" i="10"/>
  <c r="D15" i="10"/>
  <c r="G15" i="10" s="1"/>
  <c r="E15" i="10"/>
  <c r="F15" i="10"/>
  <c r="C16" i="10"/>
  <c r="D16" i="10"/>
  <c r="G16" i="10" s="1"/>
  <c r="B17" i="7" s="1"/>
  <c r="E16" i="10"/>
  <c r="F16" i="10"/>
  <c r="C17" i="10"/>
  <c r="F17" i="10" s="1"/>
  <c r="K18" i="7" s="1"/>
  <c r="D17" i="10"/>
  <c r="E17" i="10"/>
  <c r="H17" i="10"/>
  <c r="C18" i="10"/>
  <c r="F18" i="10" s="1"/>
  <c r="K19" i="7" s="1"/>
  <c r="D18" i="10"/>
  <c r="E18" i="10"/>
  <c r="H18" i="10"/>
  <c r="C19" i="10"/>
  <c r="F19" i="10" s="1"/>
  <c r="K20" i="7" s="1"/>
  <c r="D19" i="10"/>
  <c r="E19" i="10"/>
  <c r="H19" i="10"/>
  <c r="C20" i="10"/>
  <c r="F20" i="10" s="1"/>
  <c r="K21" i="7" s="1"/>
  <c r="D20" i="10"/>
  <c r="E20" i="10"/>
  <c r="H20" i="10"/>
  <c r="C21" i="10"/>
  <c r="D21" i="10"/>
  <c r="G21" i="10" s="1"/>
  <c r="B22" i="7" s="1"/>
  <c r="E21" i="10"/>
  <c r="F21" i="10"/>
  <c r="C22" i="10"/>
  <c r="D22" i="10"/>
  <c r="G22" i="10" s="1"/>
  <c r="B23" i="7" s="1"/>
  <c r="E22" i="10"/>
  <c r="F22" i="10"/>
  <c r="C23" i="10"/>
  <c r="F23" i="10" s="1"/>
  <c r="K24" i="7" s="1"/>
  <c r="D23" i="10"/>
  <c r="E23" i="10"/>
  <c r="H23" i="10"/>
  <c r="C24" i="10"/>
  <c r="F24" i="10" s="1"/>
  <c r="K25" i="7" s="1"/>
  <c r="D24" i="10"/>
  <c r="E24" i="10"/>
  <c r="H24" i="10"/>
  <c r="C25" i="10"/>
  <c r="F25" i="10" s="1"/>
  <c r="K26" i="7" s="1"/>
  <c r="D25" i="10"/>
  <c r="E25" i="10"/>
  <c r="H25" i="10"/>
  <c r="C26" i="10"/>
  <c r="F26" i="10" s="1"/>
  <c r="K27" i="7" s="1"/>
  <c r="D26" i="10"/>
  <c r="E26" i="10"/>
  <c r="H26" i="10"/>
  <c r="C27" i="10"/>
  <c r="D27" i="10"/>
  <c r="G27" i="10" s="1"/>
  <c r="E27" i="10"/>
  <c r="F27" i="10"/>
  <c r="C28" i="10"/>
  <c r="F28" i="10" s="1"/>
  <c r="K29" i="7" s="1"/>
  <c r="D28" i="10"/>
  <c r="E28" i="10"/>
  <c r="H28" i="10"/>
  <c r="C29" i="10"/>
  <c r="D29" i="10"/>
  <c r="G29" i="10" s="1"/>
  <c r="B30" i="7" s="1"/>
  <c r="E29" i="10"/>
  <c r="F29" i="10"/>
  <c r="C30" i="10"/>
  <c r="F30" i="10" s="1"/>
  <c r="K31" i="7" s="1"/>
  <c r="D30" i="10"/>
  <c r="E30" i="10"/>
  <c r="C31" i="10"/>
  <c r="D31" i="10"/>
  <c r="G31" i="10" s="1"/>
  <c r="E31" i="10"/>
  <c r="F31" i="10"/>
  <c r="C32" i="10"/>
  <c r="F32" i="10" s="1"/>
  <c r="K33" i="7" s="1"/>
  <c r="D32" i="10"/>
  <c r="E32" i="10"/>
  <c r="H32" i="10"/>
  <c r="L33" i="7" s="1"/>
  <c r="C33" i="10"/>
  <c r="D33" i="10"/>
  <c r="G33" i="10" s="1"/>
  <c r="B34" i="7" s="1"/>
  <c r="E33" i="10"/>
  <c r="F33" i="10"/>
  <c r="C34" i="10"/>
  <c r="D34" i="10"/>
  <c r="G34" i="10" s="1"/>
  <c r="B35" i="7" s="1"/>
  <c r="E34" i="10"/>
  <c r="F34" i="10"/>
  <c r="C35" i="10"/>
  <c r="F35" i="10" s="1"/>
  <c r="K36" i="7" s="1"/>
  <c r="D35" i="10"/>
  <c r="E35" i="10"/>
  <c r="H35" i="10"/>
  <c r="C36" i="10"/>
  <c r="F36" i="10" s="1"/>
  <c r="K37" i="7" s="1"/>
  <c r="D36" i="10"/>
  <c r="E36" i="10"/>
  <c r="H36" i="10"/>
  <c r="L37" i="7" s="1"/>
  <c r="C37" i="10"/>
  <c r="F37" i="10" s="1"/>
  <c r="K38" i="7" s="1"/>
  <c r="D37" i="10"/>
  <c r="E37" i="10"/>
  <c r="H37" i="10"/>
  <c r="C38" i="10"/>
  <c r="D38" i="10"/>
  <c r="G38" i="10" s="1"/>
  <c r="B39" i="7" s="1"/>
  <c r="E38" i="10"/>
  <c r="F38" i="10"/>
  <c r="C39" i="10"/>
  <c r="D39" i="10"/>
  <c r="G39" i="10" s="1"/>
  <c r="E39" i="10"/>
  <c r="F39" i="10"/>
  <c r="C40" i="10"/>
  <c r="F40" i="10" s="1"/>
  <c r="K41" i="7" s="1"/>
  <c r="D40" i="10"/>
  <c r="E40" i="10"/>
  <c r="H40" i="10"/>
  <c r="L41" i="7" s="1"/>
  <c r="C41" i="10"/>
  <c r="F41" i="10" s="1"/>
  <c r="K42" i="7" s="1"/>
  <c r="D41" i="10"/>
  <c r="E41" i="10"/>
  <c r="H41" i="10"/>
  <c r="C42" i="10"/>
  <c r="D42" i="10"/>
  <c r="G42" i="10" s="1"/>
  <c r="B43" i="7" s="1"/>
  <c r="E42" i="10"/>
  <c r="F42" i="10"/>
  <c r="C43" i="10"/>
  <c r="F43" i="10" s="1"/>
  <c r="K44" i="7" s="1"/>
  <c r="D43" i="10"/>
  <c r="E43" i="10"/>
  <c r="H43" i="10"/>
  <c r="C44" i="10"/>
  <c r="D44" i="10"/>
  <c r="G44" i="10" s="1"/>
  <c r="B45" i="7" s="1"/>
  <c r="E44" i="10"/>
  <c r="F44" i="10"/>
  <c r="C45" i="10"/>
  <c r="D45" i="10"/>
  <c r="G45" i="10" s="1"/>
  <c r="B46" i="7" s="1"/>
  <c r="E45" i="10"/>
  <c r="F45" i="10"/>
  <c r="C46" i="10"/>
  <c r="F46" i="10" s="1"/>
  <c r="K47" i="7" s="1"/>
  <c r="D46" i="10"/>
  <c r="E46" i="10"/>
  <c r="H46" i="10"/>
  <c r="L47" i="7" s="1"/>
  <c r="C47" i="10"/>
  <c r="F47" i="10" s="1"/>
  <c r="K48" i="7" s="1"/>
  <c r="D47" i="10"/>
  <c r="E47" i="10"/>
  <c r="H47" i="10"/>
  <c r="C48" i="10"/>
  <c r="F48" i="10" s="1"/>
  <c r="K49" i="7" s="1"/>
  <c r="D48" i="10"/>
  <c r="E48" i="10"/>
  <c r="H48" i="10"/>
  <c r="L49" i="7" s="1"/>
  <c r="C49" i="10"/>
  <c r="F49" i="10" s="1"/>
  <c r="K50" i="7" s="1"/>
  <c r="D49" i="10"/>
  <c r="E49" i="10"/>
  <c r="H49" i="10"/>
  <c r="C50" i="10"/>
  <c r="F50" i="10" s="1"/>
  <c r="K51" i="7" s="1"/>
  <c r="D50" i="10"/>
  <c r="E50" i="10"/>
  <c r="H50" i="10"/>
  <c r="L51" i="7" s="1"/>
  <c r="C51" i="10"/>
  <c r="F51" i="10" s="1"/>
  <c r="K52" i="7" s="1"/>
  <c r="D51" i="10"/>
  <c r="E51" i="10"/>
  <c r="H51" i="10"/>
  <c r="C52" i="10"/>
  <c r="F52" i="10" s="1"/>
  <c r="K53" i="7" s="1"/>
  <c r="D52" i="10"/>
  <c r="E52" i="10"/>
  <c r="H52" i="10"/>
  <c r="L53" i="7" s="1"/>
  <c r="F1" i="10"/>
  <c r="E1" i="10"/>
  <c r="D1" i="10"/>
  <c r="H1" i="10" s="1"/>
  <c r="L2" i="7" s="1"/>
  <c r="C1" i="10"/>
  <c r="G1" i="10" s="1"/>
  <c r="B2" i="7" s="1"/>
  <c r="L3" i="7"/>
  <c r="L4" i="7"/>
  <c r="L5" i="7"/>
  <c r="L6" i="7"/>
  <c r="L7" i="7"/>
  <c r="L8" i="7"/>
  <c r="L11" i="7"/>
  <c r="L12" i="7"/>
  <c r="L18" i="7"/>
  <c r="L19" i="7"/>
  <c r="L20" i="7"/>
  <c r="L21" i="7"/>
  <c r="L24" i="7"/>
  <c r="L25" i="7"/>
  <c r="L26" i="7"/>
  <c r="L27" i="7"/>
  <c r="L29" i="7"/>
  <c r="L31" i="7"/>
  <c r="L36" i="7"/>
  <c r="L38" i="7"/>
  <c r="L42" i="7"/>
  <c r="L44" i="7"/>
  <c r="L48" i="7"/>
  <c r="L50" i="7"/>
  <c r="L52" i="7"/>
  <c r="K3" i="7"/>
  <c r="K4" i="7"/>
  <c r="K5" i="7"/>
  <c r="K9" i="7"/>
  <c r="K10" i="7"/>
  <c r="K13" i="7"/>
  <c r="K14" i="7"/>
  <c r="K15" i="7"/>
  <c r="K16" i="7"/>
  <c r="K17" i="7"/>
  <c r="K22" i="7"/>
  <c r="K23" i="7"/>
  <c r="K28" i="7"/>
  <c r="K30" i="7"/>
  <c r="K32" i="7"/>
  <c r="K34" i="7"/>
  <c r="K35" i="7"/>
  <c r="K39" i="7"/>
  <c r="K40" i="7"/>
  <c r="K43" i="7"/>
  <c r="K45" i="7"/>
  <c r="K46" i="7"/>
  <c r="B3" i="7"/>
  <c r="B4" i="7"/>
  <c r="B16" i="7"/>
  <c r="B28" i="7"/>
  <c r="B32" i="7"/>
  <c r="B40" i="7"/>
  <c r="K2" i="7"/>
  <c r="Q4" i="7" s="1"/>
  <c r="B4" i="12" s="1"/>
  <c r="Q3" i="8" l="1"/>
  <c r="Q4" i="8"/>
  <c r="Q5" i="8"/>
  <c r="C2" i="8"/>
  <c r="S2" i="8"/>
  <c r="T2" i="8"/>
  <c r="U2" i="8"/>
  <c r="V2" i="8"/>
  <c r="W2" i="8"/>
  <c r="S3" i="8"/>
  <c r="T3" i="8"/>
  <c r="U3" i="8"/>
  <c r="V3" i="8"/>
  <c r="W3" i="8"/>
  <c r="S4" i="8"/>
  <c r="T4" i="8"/>
  <c r="U4" i="8"/>
  <c r="V4" i="8"/>
  <c r="W4" i="8"/>
  <c r="S5" i="8"/>
  <c r="T5" i="8"/>
  <c r="U5" i="8"/>
  <c r="V5" i="8"/>
  <c r="W5" i="8"/>
  <c r="Q2" i="8"/>
  <c r="C2" i="12" s="1"/>
  <c r="D2" i="8"/>
  <c r="F2" i="8"/>
  <c r="E2" i="8"/>
  <c r="G2" i="8"/>
  <c r="I2" i="8"/>
  <c r="E3" i="8"/>
  <c r="E5" i="8"/>
  <c r="E7" i="8"/>
  <c r="E9" i="8"/>
  <c r="E11" i="8"/>
  <c r="E13" i="8"/>
  <c r="E4" i="8"/>
  <c r="E6" i="8"/>
  <c r="E8" i="8"/>
  <c r="E10" i="8"/>
  <c r="E12" i="8"/>
  <c r="G3" i="8"/>
  <c r="G5" i="8"/>
  <c r="G7" i="8"/>
  <c r="G9" i="8"/>
  <c r="G11" i="8"/>
  <c r="G13" i="8"/>
  <c r="G4" i="8"/>
  <c r="G6" i="8"/>
  <c r="G8" i="8"/>
  <c r="G10" i="8"/>
  <c r="G12" i="8"/>
  <c r="I3" i="8"/>
  <c r="I5" i="8"/>
  <c r="I7" i="8"/>
  <c r="I9" i="8"/>
  <c r="I11" i="8"/>
  <c r="I13" i="8"/>
  <c r="I4" i="8"/>
  <c r="I6" i="8"/>
  <c r="I8" i="8"/>
  <c r="I10" i="8"/>
  <c r="I12" i="8"/>
  <c r="E54" i="7"/>
  <c r="I54" i="7"/>
  <c r="I51" i="8" s="1"/>
  <c r="C54" i="7"/>
  <c r="E50" i="8"/>
  <c r="I50" i="8"/>
  <c r="G50" i="8"/>
  <c r="I56" i="7"/>
  <c r="G54" i="7"/>
  <c r="G51" i="8" s="1"/>
  <c r="E56" i="7"/>
  <c r="P2" i="7"/>
  <c r="P4" i="7"/>
  <c r="B5" i="12"/>
  <c r="Q3" i="7"/>
  <c r="B3" i="12" s="1"/>
  <c r="Q2" i="7"/>
  <c r="B2" i="12" s="1"/>
  <c r="D2" i="12" s="1"/>
  <c r="P5" i="7"/>
  <c r="P3" i="7"/>
  <c r="G56" i="7"/>
  <c r="C51" i="8"/>
  <c r="E51" i="8"/>
  <c r="R8" i="8"/>
  <c r="G2" i="12" s="1"/>
  <c r="T8" i="8"/>
  <c r="I2" i="12" s="1"/>
  <c r="V8" i="8"/>
  <c r="K2" i="12" s="1"/>
  <c r="X8" i="8"/>
  <c r="M2" i="12" s="1"/>
  <c r="R9" i="8"/>
  <c r="G3" i="12" s="1"/>
  <c r="T9" i="8"/>
  <c r="I3" i="12" s="1"/>
  <c r="V9" i="8"/>
  <c r="K3" i="12" s="1"/>
  <c r="X9" i="8"/>
  <c r="M3" i="12" s="1"/>
  <c r="R10" i="8"/>
  <c r="G4" i="12" s="1"/>
  <c r="T10" i="8"/>
  <c r="I4" i="12" s="1"/>
  <c r="V10" i="8"/>
  <c r="K4" i="12" s="1"/>
  <c r="X10" i="8"/>
  <c r="M4" i="12" s="1"/>
  <c r="R11" i="8"/>
  <c r="G5" i="12" s="1"/>
  <c r="T11" i="8"/>
  <c r="I5" i="12" s="1"/>
  <c r="V11" i="8"/>
  <c r="K5" i="12" s="1"/>
  <c r="X11" i="8"/>
  <c r="M5" i="12" s="1"/>
  <c r="S8" i="8"/>
  <c r="H2" i="12" s="1"/>
  <c r="U8" i="8"/>
  <c r="J2" i="12" s="1"/>
  <c r="W8" i="8"/>
  <c r="L2" i="12" s="1"/>
  <c r="Y8" i="8"/>
  <c r="N2" i="12" s="1"/>
  <c r="S9" i="8"/>
  <c r="H3" i="12" s="1"/>
  <c r="U9" i="8"/>
  <c r="J3" i="12" s="1"/>
  <c r="W9" i="8"/>
  <c r="L3" i="12" s="1"/>
  <c r="Y9" i="8"/>
  <c r="N3" i="12" s="1"/>
  <c r="S10" i="8"/>
  <c r="H4" i="12" s="1"/>
  <c r="U10" i="8"/>
  <c r="J4" i="12" s="1"/>
  <c r="W10" i="8"/>
  <c r="L4" i="12" s="1"/>
  <c r="Y10" i="8"/>
  <c r="N4" i="12" s="1"/>
  <c r="S11" i="8"/>
  <c r="H5" i="12" s="1"/>
  <c r="U11" i="8"/>
  <c r="J5" i="12" s="1"/>
  <c r="W11" i="8"/>
  <c r="L5" i="12" s="1"/>
  <c r="Y11" i="8"/>
  <c r="N5" i="12" s="1"/>
  <c r="P2" i="8"/>
  <c r="P8" i="8" s="1"/>
  <c r="P3" i="8"/>
  <c r="P9" i="8" s="1"/>
  <c r="P4" i="8"/>
  <c r="P10" i="8" s="1"/>
  <c r="P5" i="8"/>
  <c r="P11" i="8" s="1"/>
  <c r="G42" i="11"/>
  <c r="B43" i="8" s="1"/>
  <c r="H40" i="11"/>
  <c r="G29" i="11"/>
  <c r="B30" i="8" s="1"/>
  <c r="G24" i="11"/>
  <c r="B25" i="8" s="1"/>
  <c r="H21" i="11"/>
  <c r="G18" i="11"/>
  <c r="B19" i="8" s="1"/>
  <c r="H16" i="11"/>
  <c r="G14" i="11"/>
  <c r="B15" i="8" s="1"/>
  <c r="H12" i="11"/>
  <c r="G8" i="11"/>
  <c r="B9" i="8" s="1"/>
  <c r="G6" i="11"/>
  <c r="B7" i="8" s="1"/>
  <c r="G47" i="11"/>
  <c r="B48" i="8" s="1"/>
  <c r="H44" i="11"/>
  <c r="G35" i="11"/>
  <c r="B36" i="8" s="1"/>
  <c r="H33" i="11"/>
  <c r="H23" i="11"/>
  <c r="H20" i="11"/>
  <c r="G17" i="11"/>
  <c r="B18" i="8" s="1"/>
  <c r="G11" i="11"/>
  <c r="B12" i="8" s="1"/>
  <c r="H9" i="11"/>
  <c r="H48" i="11"/>
  <c r="L49" i="8" s="1"/>
  <c r="G29" i="5" s="1"/>
  <c r="H46" i="11"/>
  <c r="H43" i="11"/>
  <c r="H41" i="11"/>
  <c r="H39" i="11"/>
  <c r="G37" i="11"/>
  <c r="B38" i="8" s="1"/>
  <c r="H32" i="11"/>
  <c r="H28" i="11"/>
  <c r="G26" i="11"/>
  <c r="B27" i="8" s="1"/>
  <c r="G10" i="11"/>
  <c r="B11" i="8" s="1"/>
  <c r="H45" i="11"/>
  <c r="G38" i="11"/>
  <c r="B39" i="8" s="1"/>
  <c r="G36" i="11"/>
  <c r="B37" i="8" s="1"/>
  <c r="G34" i="11"/>
  <c r="B35" i="8" s="1"/>
  <c r="H31" i="11"/>
  <c r="G27" i="11"/>
  <c r="B28" i="8" s="1"/>
  <c r="G25" i="11"/>
  <c r="B26" i="8" s="1"/>
  <c r="G22" i="11"/>
  <c r="B23" i="8" s="1"/>
  <c r="H19" i="11"/>
  <c r="H15" i="11"/>
  <c r="H13" i="11"/>
  <c r="G50" i="10"/>
  <c r="B51" i="7" s="1"/>
  <c r="H45" i="10"/>
  <c r="L46" i="7" s="1"/>
  <c r="G43" i="10"/>
  <c r="B44" i="7" s="1"/>
  <c r="H39" i="10"/>
  <c r="L40" i="7" s="1"/>
  <c r="G36" i="10"/>
  <c r="B37" i="7" s="1"/>
  <c r="H33" i="10"/>
  <c r="L34" i="7" s="1"/>
  <c r="G30" i="10"/>
  <c r="B31" i="7" s="1"/>
  <c r="H27" i="10"/>
  <c r="L28" i="7" s="1"/>
  <c r="G24" i="10"/>
  <c r="B25" i="7" s="1"/>
  <c r="H22" i="10"/>
  <c r="L23" i="7" s="1"/>
  <c r="G18" i="10"/>
  <c r="B19" i="7" s="1"/>
  <c r="H9" i="10"/>
  <c r="L10" i="7" s="1"/>
  <c r="G6" i="10"/>
  <c r="B7" i="7" s="1"/>
  <c r="G52" i="10"/>
  <c r="B53" i="7" s="1"/>
  <c r="G47" i="10"/>
  <c r="B48" i="7" s="1"/>
  <c r="H42" i="10"/>
  <c r="L43" i="7" s="1"/>
  <c r="G40" i="10"/>
  <c r="B41" i="7" s="1"/>
  <c r="G32" i="10"/>
  <c r="B33" i="7" s="1"/>
  <c r="G28" i="10"/>
  <c r="B29" i="7" s="1"/>
  <c r="G25" i="10"/>
  <c r="B26" i="7" s="1"/>
  <c r="G23" i="10"/>
  <c r="B24" i="7" s="1"/>
  <c r="G20" i="10"/>
  <c r="B21" i="7" s="1"/>
  <c r="G17" i="10"/>
  <c r="B18" i="7" s="1"/>
  <c r="H13" i="10"/>
  <c r="L14" i="7" s="1"/>
  <c r="G11" i="10"/>
  <c r="B12" i="7" s="1"/>
  <c r="G48" i="10"/>
  <c r="B49" i="7" s="1"/>
  <c r="G46" i="10"/>
  <c r="B47" i="7" s="1"/>
  <c r="G37" i="10"/>
  <c r="B38" i="7" s="1"/>
  <c r="G35" i="10"/>
  <c r="B36" i="7" s="1"/>
  <c r="H31" i="10"/>
  <c r="L32" i="7" s="1"/>
  <c r="H29" i="10"/>
  <c r="L30" i="7" s="1"/>
  <c r="G26" i="10"/>
  <c r="B27" i="7" s="1"/>
  <c r="H21" i="10"/>
  <c r="L22" i="7" s="1"/>
  <c r="H15" i="10"/>
  <c r="L16" i="7" s="1"/>
  <c r="G10" i="10"/>
  <c r="B11" i="7" s="1"/>
  <c r="G7" i="10"/>
  <c r="B8" i="7" s="1"/>
  <c r="G5" i="10"/>
  <c r="B6" i="7" s="1"/>
  <c r="G51" i="10"/>
  <c r="B52" i="7" s="1"/>
  <c r="G49" i="10"/>
  <c r="B50" i="7" s="1"/>
  <c r="H44" i="10"/>
  <c r="L45" i="7" s="1"/>
  <c r="G41" i="10"/>
  <c r="B42" i="7" s="1"/>
  <c r="H38" i="10"/>
  <c r="L39" i="7" s="1"/>
  <c r="H34" i="10"/>
  <c r="L35" i="7" s="1"/>
  <c r="G19" i="10"/>
  <c r="B20" i="7" s="1"/>
  <c r="H16" i="10"/>
  <c r="L17" i="7" s="1"/>
  <c r="H14" i="10"/>
  <c r="L15" i="7" s="1"/>
  <c r="H12" i="10"/>
  <c r="L13" i="7" s="1"/>
  <c r="H8" i="10"/>
  <c r="L9" i="7" s="1"/>
  <c r="H24" i="11"/>
  <c r="H30" i="11"/>
  <c r="G1" i="11"/>
  <c r="B2" i="8" s="1"/>
  <c r="I55" i="8" l="1"/>
  <c r="G55" i="8"/>
  <c r="E55" i="8"/>
  <c r="C50" i="8"/>
  <c r="C52" i="8" s="1"/>
  <c r="C55" i="8"/>
  <c r="G52" i="8"/>
  <c r="E52" i="8"/>
  <c r="I52" i="8"/>
  <c r="Q8" i="8"/>
  <c r="G6" i="12"/>
  <c r="P3" i="12"/>
  <c r="P4" i="12"/>
  <c r="P2" i="12"/>
  <c r="Q10" i="8"/>
  <c r="C4" i="12"/>
  <c r="D4" i="12" s="1"/>
  <c r="Q11" i="8"/>
  <c r="C5" i="12"/>
  <c r="D5" i="12" s="1"/>
  <c r="Q9" i="8"/>
  <c r="C3" i="12"/>
  <c r="D3" i="12" s="1"/>
  <c r="E3" i="12" s="1"/>
  <c r="P5" i="12"/>
  <c r="N6" i="12"/>
  <c r="J6" i="12"/>
  <c r="M6" i="12"/>
  <c r="I6" i="12"/>
  <c r="L6" i="12"/>
  <c r="H6" i="12"/>
  <c r="K6" i="12"/>
  <c r="G21" i="5"/>
  <c r="G6" i="5"/>
  <c r="G15" i="5"/>
  <c r="G14" i="5"/>
  <c r="G45" i="5"/>
  <c r="G38" i="5"/>
  <c r="G10" i="5"/>
  <c r="G42" i="5"/>
  <c r="G27" i="5"/>
  <c r="G13" i="5"/>
  <c r="G41" i="5"/>
  <c r="G24" i="5"/>
  <c r="G8" i="5"/>
  <c r="G44" i="5"/>
  <c r="G40" i="5"/>
  <c r="G33" i="5"/>
  <c r="G11" i="5"/>
  <c r="G2" i="5"/>
  <c r="G16" i="5"/>
  <c r="G5" i="5"/>
  <c r="G12" i="5"/>
  <c r="G48" i="5"/>
  <c r="G28" i="5"/>
  <c r="G30" i="5"/>
  <c r="G53" i="5"/>
  <c r="G49" i="5"/>
  <c r="G22" i="5"/>
  <c r="G19" i="5"/>
  <c r="G18" i="5"/>
  <c r="G7" i="5"/>
  <c r="G46" i="5"/>
  <c r="G20" i="5"/>
  <c r="G37" i="5"/>
  <c r="G31" i="5"/>
  <c r="G47" i="5"/>
  <c r="G23" i="5"/>
  <c r="G25" i="5"/>
  <c r="G51" i="5"/>
  <c r="G17" i="5"/>
  <c r="G50" i="5"/>
  <c r="G26" i="5"/>
  <c r="G32" i="5"/>
  <c r="G35" i="5"/>
  <c r="G36" i="5"/>
  <c r="G4" i="5"/>
  <c r="G52" i="5"/>
  <c r="G3" i="5"/>
  <c r="G9" i="5"/>
  <c r="G34" i="5"/>
  <c r="G39" i="5"/>
  <c r="G43" i="5"/>
  <c r="F53" i="5"/>
  <c r="H53" i="5" s="1"/>
  <c r="F49" i="5"/>
  <c r="H49" i="5" s="1"/>
  <c r="F21" i="5"/>
  <c r="H21" i="5" s="1"/>
  <c r="F22" i="5"/>
  <c r="H22" i="5" s="1"/>
  <c r="F6" i="5"/>
  <c r="H6" i="5" s="1"/>
  <c r="F19" i="5"/>
  <c r="H19" i="5" s="1"/>
  <c r="F15" i="5"/>
  <c r="H15" i="5" s="1"/>
  <c r="F18" i="5"/>
  <c r="H18" i="5" s="1"/>
  <c r="F14" i="5"/>
  <c r="H14" i="5" s="1"/>
  <c r="F7" i="5"/>
  <c r="H7" i="5" s="1"/>
  <c r="F45" i="5"/>
  <c r="H45" i="5" s="1"/>
  <c r="F46" i="5"/>
  <c r="H46" i="5" s="1"/>
  <c r="F38" i="5"/>
  <c r="H38" i="5" s="1"/>
  <c r="F20" i="5"/>
  <c r="H20" i="5" s="1"/>
  <c r="F10" i="5"/>
  <c r="H10" i="5" s="1"/>
  <c r="F37" i="5"/>
  <c r="H37" i="5" s="1"/>
  <c r="F42" i="5"/>
  <c r="H42" i="5" s="1"/>
  <c r="F31" i="5"/>
  <c r="H31" i="5" s="1"/>
  <c r="F27" i="5"/>
  <c r="H27" i="5" s="1"/>
  <c r="F47" i="5"/>
  <c r="H47" i="5" s="1"/>
  <c r="F13" i="5"/>
  <c r="H13" i="5" s="1"/>
  <c r="F23" i="5"/>
  <c r="H23" i="5" s="1"/>
  <c r="F41" i="5"/>
  <c r="H41" i="5" s="1"/>
  <c r="F25" i="5"/>
  <c r="H25" i="5" s="1"/>
  <c r="F24" i="5"/>
  <c r="H24" i="5" s="1"/>
  <c r="F51" i="5"/>
  <c r="H51" i="5" s="1"/>
  <c r="F29" i="5"/>
  <c r="H29" i="5" s="1"/>
  <c r="F17" i="5"/>
  <c r="H17" i="5" s="1"/>
  <c r="F8" i="5"/>
  <c r="H8" i="5" s="1"/>
  <c r="F50" i="5"/>
  <c r="H50" i="5" s="1"/>
  <c r="F44" i="5"/>
  <c r="H44" i="5" s="1"/>
  <c r="F26" i="5"/>
  <c r="H26" i="5" s="1"/>
  <c r="F40" i="5"/>
  <c r="H40" i="5" s="1"/>
  <c r="F32" i="5"/>
  <c r="H32" i="5" s="1"/>
  <c r="F33" i="5"/>
  <c r="H33" i="5" s="1"/>
  <c r="F35" i="5"/>
  <c r="H35" i="5" s="1"/>
  <c r="F11" i="5"/>
  <c r="H11" i="5" s="1"/>
  <c r="F36" i="5"/>
  <c r="H36" i="5" s="1"/>
  <c r="F2" i="5"/>
  <c r="F4" i="5"/>
  <c r="H4" i="5" s="1"/>
  <c r="F16" i="5"/>
  <c r="H16" i="5" s="1"/>
  <c r="F52" i="5"/>
  <c r="H52" i="5" s="1"/>
  <c r="F5" i="5"/>
  <c r="H5" i="5" s="1"/>
  <c r="F3" i="5"/>
  <c r="H3" i="5" s="1"/>
  <c r="F12" i="5"/>
  <c r="H12" i="5" s="1"/>
  <c r="F9" i="5"/>
  <c r="H9" i="5" s="1"/>
  <c r="F48" i="5"/>
  <c r="H48" i="5" s="1"/>
  <c r="F34" i="5"/>
  <c r="H34" i="5" s="1"/>
  <c r="F28" i="5"/>
  <c r="H28" i="5" s="1"/>
  <c r="F39" i="5"/>
  <c r="H39" i="5" s="1"/>
  <c r="F30" i="5"/>
  <c r="H30" i="5" s="1"/>
  <c r="F43" i="5"/>
  <c r="H43" i="5" s="1"/>
  <c r="E5" i="12" l="1"/>
  <c r="E4" i="12"/>
  <c r="E2" i="12"/>
  <c r="P6" i="12"/>
  <c r="G55" i="5"/>
  <c r="H2" i="5"/>
  <c r="H55" i="5" s="1"/>
  <c r="F55" i="5"/>
  <c r="R12" i="8" l="1"/>
  <c r="V12" i="8"/>
  <c r="T12" i="8" l="1"/>
  <c r="W12" i="8"/>
  <c r="S12" i="8"/>
  <c r="X12" i="8"/>
  <c r="U12" i="8"/>
</calcChain>
</file>

<file path=xl/comments1.xml><?xml version="1.0" encoding="utf-8"?>
<comments xmlns="http://schemas.openxmlformats.org/spreadsheetml/2006/main">
  <authors>
    <author>Alex Cranswick</author>
  </authors>
  <commentList>
    <comment ref="M14" authorId="0">
      <text>
        <r>
          <rPr>
            <b/>
            <sz val="9"/>
            <color indexed="81"/>
            <rFont val="Tahoma"/>
            <family val="2"/>
          </rPr>
          <t>Alex Cranswick:</t>
        </r>
        <r>
          <rPr>
            <sz val="9"/>
            <color indexed="81"/>
            <rFont val="Tahoma"/>
            <family val="2"/>
          </rPr>
          <t xml:space="preserve">
Scored as 17 in the score column but set to 18 in the Wantage Column.  Assumed that 18 is correct and therefore changed score column</t>
        </r>
      </text>
    </comment>
  </commentList>
</comments>
</file>

<file path=xl/sharedStrings.xml><?xml version="1.0" encoding="utf-8"?>
<sst xmlns="http://schemas.openxmlformats.org/spreadsheetml/2006/main" count="541" uniqueCount="174">
  <si>
    <t>Title</t>
  </si>
  <si>
    <t>Author</t>
  </si>
  <si>
    <t>Club</t>
  </si>
  <si>
    <t>Eddy Lane</t>
  </si>
  <si>
    <t>Calne</t>
  </si>
  <si>
    <t>Roger Bryan</t>
  </si>
  <si>
    <t>Pam Lane</t>
  </si>
  <si>
    <t>Dennis Price</t>
  </si>
  <si>
    <t>#</t>
  </si>
  <si>
    <t>Maureen Albright</t>
  </si>
  <si>
    <t>Elaine Bateman</t>
  </si>
  <si>
    <t>Ian Bateman</t>
  </si>
  <si>
    <t>Peter Kent</t>
  </si>
  <si>
    <t>Maria Walker</t>
  </si>
  <si>
    <t>Mel Gigg</t>
  </si>
  <si>
    <t>Steve Edwards</t>
  </si>
  <si>
    <t>Swindon</t>
  </si>
  <si>
    <t>Wantage</t>
  </si>
  <si>
    <t>Cirencester</t>
  </si>
  <si>
    <t>Score</t>
  </si>
  <si>
    <t>Total</t>
  </si>
  <si>
    <t>1st half Totals:</t>
  </si>
  <si>
    <t>2nd half Totals:</t>
  </si>
  <si>
    <t>Overall Totals:</t>
  </si>
  <si>
    <t>Marks</t>
  </si>
  <si>
    <t>John Hoskins</t>
  </si>
  <si>
    <t>Lisa Coleman</t>
  </si>
  <si>
    <t>Aditya Sikaria</t>
  </si>
  <si>
    <t>John Hankin</t>
  </si>
  <si>
    <t>John Simmons</t>
  </si>
  <si>
    <t>Shaun Little</t>
  </si>
  <si>
    <t>Ann Tubb</t>
  </si>
  <si>
    <t>Mike Venner</t>
  </si>
  <si>
    <t>Chris Grew</t>
  </si>
  <si>
    <t>Simon Mack</t>
  </si>
  <si>
    <t>John Histed</t>
  </si>
  <si>
    <t>Malcolm Brownsword</t>
  </si>
  <si>
    <t>Lynn Christer</t>
  </si>
  <si>
    <t>Unknown</t>
  </si>
  <si>
    <t>ID</t>
  </si>
  <si>
    <t>Andy Wilson</t>
  </si>
  <si>
    <t>Gerry Jones</t>
  </si>
  <si>
    <t>Martin Dent</t>
  </si>
  <si>
    <t>Allan Smith</t>
  </si>
  <si>
    <t>Anna Stowe</t>
  </si>
  <si>
    <t>Robert Albright</t>
  </si>
  <si>
    <t>Marlene Finlayson</t>
  </si>
  <si>
    <t>Geoff Hawkins</t>
  </si>
  <si>
    <t>John Parsloe</t>
  </si>
  <si>
    <t>Jim Bullock</t>
  </si>
  <si>
    <t>Syd Matthews</t>
  </si>
  <si>
    <t>Mike Buy</t>
  </si>
  <si>
    <t>C Smith</t>
  </si>
  <si>
    <t>Pat Kelly</t>
  </si>
  <si>
    <t>Pete Muckle</t>
  </si>
  <si>
    <t>Paul Jones</t>
  </si>
  <si>
    <t>Gill Moorby</t>
  </si>
  <si>
    <t>Peter Thompson</t>
  </si>
  <si>
    <t>Rodney Deval</t>
  </si>
  <si>
    <t>Terry Walters</t>
  </si>
  <si>
    <t>Lyn Day</t>
  </si>
  <si>
    <t>Ray Gigg</t>
  </si>
  <si>
    <t>Paddy Bohan</t>
  </si>
  <si>
    <t>Lionel S</t>
  </si>
  <si>
    <t>Darren Coleman</t>
  </si>
  <si>
    <t>dogs_Ann Tubb</t>
  </si>
  <si>
    <t>Sue Snow</t>
  </si>
  <si>
    <t>Cirencester-Bird_John Hankin.jpg</t>
  </si>
  <si>
    <t>Cirencester-Gatcombe Leap_Paul Jones.jpg</t>
  </si>
  <si>
    <t>Cirencester-Black Cats in action_Marlene Finlayson.jpg</t>
  </si>
  <si>
    <t>Cirencester-Goggles_Shaun Little.jpg</t>
  </si>
  <si>
    <t>Cirencester-Portrait_John Hankin.jpg</t>
  </si>
  <si>
    <t>Cirencester-In the Circle_C Smith.jpg</t>
  </si>
  <si>
    <t>Cirencester-Battery Pylon_Syd Matthews.jpg</t>
  </si>
  <si>
    <t>Cirencester-Gull Landing_Martin Dent.jpg</t>
  </si>
  <si>
    <t>Cirencester-Poppies at Great Coxwell_Marlene Finlayson.jpg</t>
  </si>
  <si>
    <t>Cirencester-Herald_John Simmons.jpg</t>
  </si>
  <si>
    <t>Cirencester-Gravel pits South Cerney_Martin Dent.jpg</t>
  </si>
  <si>
    <t>Cirencester-Bald Eagle_Martin Dent.jpg</t>
  </si>
  <si>
    <t>Cirencester-Llyn Gwynant 2_Shaun Little.jpg</t>
  </si>
  <si>
    <t>Calne-Harbour steps_Simon Mack.jpg</t>
  </si>
  <si>
    <t>Calne-Crossing the Tyne_Ann Tubb.jpg</t>
  </si>
  <si>
    <t>Calne-Lakeside scene_Pete Muckle.JPG</t>
  </si>
  <si>
    <t>Calne-Heron_John Histed.jpg</t>
  </si>
  <si>
    <t>Calne-Avebury early Morning_Roger Bryan.jpg</t>
  </si>
  <si>
    <t>Calne-Corfe Morning_Roger Bryan.jpg</t>
  </si>
  <si>
    <t>Calne-Barn Owl_Mike Venner.jpg</t>
  </si>
  <si>
    <t>Calne-Garlic &amp; tulip_Allan Smith.jpg</t>
  </si>
  <si>
    <t>Calne-Goshawk_Roger Bryan.jpg</t>
  </si>
  <si>
    <t>Calne-Impalas Sparring_Pam Lane.jpg</t>
  </si>
  <si>
    <t>Calne-Aneta_Geoff Hawkins.jpg</t>
  </si>
  <si>
    <t>Calne-AMBULANCE CHASING_Simon Mack.jpg</t>
  </si>
  <si>
    <t>Calne-Honflur boat_Allan Smith.jpg</t>
  </si>
  <si>
    <t>Wantage-surfs up_Gill Moorby.jpg</t>
  </si>
  <si>
    <t>Wantage-Wishful Thinking_Maureen Albright.jpg</t>
  </si>
  <si>
    <t>Wantage-Alpine Trek_Pat Kelly.jpg</t>
  </si>
  <si>
    <t>Wantage-Chicago reflections_Maria Walker.jpg</t>
  </si>
  <si>
    <t>Wantage-Green Shield Bug_Peter Kent.jpg</t>
  </si>
  <si>
    <t>Wantage-Bride_Andy Wilson.jpg</t>
  </si>
  <si>
    <t>Wantage-Inside a blue anenome_Lynn Christer.jpg</t>
  </si>
  <si>
    <t>Wantage-Catching the dawn_Elaine Bateman.jpg</t>
  </si>
  <si>
    <t>Wantage-Stepping out of the photo_Maria Walker.jpg</t>
  </si>
  <si>
    <t>Wantage-Dark Chapel_Ian Bateman.jpg</t>
  </si>
  <si>
    <t>Wantage-Different Intentions_Robert Albright.jpg</t>
  </si>
  <si>
    <t>Wantage-Terracotta Warrior_Ian Bateman.jpg</t>
  </si>
  <si>
    <t>Wantage-Up at dawn_Andy Wilson.jpg</t>
  </si>
  <si>
    <t>Swindon-Alice's Guitarist_Lisa Coleman.jpg</t>
  </si>
  <si>
    <t>Swindon-Fire Under The Bridge_Gerry Jones.jpg</t>
  </si>
  <si>
    <t>Swindon-Antelope Canyon _Mike Buy.jpg</t>
  </si>
  <si>
    <t>Swindon-Earth Sea &amp; Sky_Gerry Jones.jpg</t>
  </si>
  <si>
    <t>Swindon-Foxgloves_Jim Bullock.jpg</t>
  </si>
  <si>
    <t>Swindon-Eastbourne Groynes_Gerry Jones.jpg</t>
  </si>
  <si>
    <t>Swindon-First Rays_Anna Stowe.jpg</t>
  </si>
  <si>
    <t>Swindon-Corn Flower_John Parsloe.jpg</t>
  </si>
  <si>
    <t>Swindon-In my garden _Aditya Sikaria.JPG</t>
  </si>
  <si>
    <t>Swindon-Dawn Reflections_Anna Stowe.jpg</t>
  </si>
  <si>
    <t>Swindon-Five Sheep_Mel Gigg.jpg</t>
  </si>
  <si>
    <t>Swindon-Blunsdon Station_Gerry Jones.jpg</t>
  </si>
  <si>
    <t>Swindon-St Audries Bay by moonlight_John Hoskins.jpg</t>
  </si>
  <si>
    <t>Swindon-Stu_Darren Coleman.jpg</t>
  </si>
  <si>
    <t>Swindon-Ziesal_John Hoskins.jpg</t>
  </si>
  <si>
    <t>Swindon-Windy Day Saunton Sands_Lyn Day.jpg</t>
  </si>
  <si>
    <t>Swindon-Sammie_John Hoskins.jpg</t>
  </si>
  <si>
    <t>Swindon-Paignton Pier_Mel Gigg.jpg</t>
  </si>
  <si>
    <t>Swindon-Magic_Paddy Bohan.jpg</t>
  </si>
  <si>
    <t>Swindon-Lone Heron_Mel Gigg.jpg</t>
  </si>
  <si>
    <t>Swindon-Rush Hour_Ray Gigg.jpg</t>
  </si>
  <si>
    <t>Swindon-Robin_Lyn Day.jpg</t>
  </si>
  <si>
    <t>Swindon-Tuition_Terry Walters.jpg</t>
  </si>
  <si>
    <t>Swindon-Infinity Candle_Steve Edwards.jpg</t>
  </si>
  <si>
    <t>Calne-The Singer_Geoff Hawkins.jpg</t>
  </si>
  <si>
    <t>Calne-ROYAL STAR_Simon Mack.jpg</t>
  </si>
  <si>
    <t>Calne-Namib Desert after Rain_Eddy Lane.jpg</t>
  </si>
  <si>
    <t>Calne-Yellow Hornbillon thorn bush_Pam Lane.JPG</t>
  </si>
  <si>
    <t>Calne-Polar Bear on Whale Carcass_Eddy Lane.jpg</t>
  </si>
  <si>
    <t>Calne-Late for the wedding_Allan Smith.jpg</t>
  </si>
  <si>
    <t>Calne-Stripped For Racing_Chris Grew.jpg</t>
  </si>
  <si>
    <t>Calne-Perfection_Chris Grew.jpg</t>
  </si>
  <si>
    <t>Calne-NATASHA_Mike Venner.jpg</t>
  </si>
  <si>
    <t>Calne-MGM_Dennis Price.jpg</t>
  </si>
  <si>
    <t>Calne-River Rider_Mike Venner.jpg</t>
  </si>
  <si>
    <t>Wantage-How do you solve a problem like Maria_Sue Snow.jpg</t>
  </si>
  <si>
    <t>Wantage-One Foot of 'Flying' Francesca_Peter Kent.jpg</t>
  </si>
  <si>
    <t>Wantage-Rhodedendron Flower_Peter Thompson.jpg</t>
  </si>
  <si>
    <t>Wantage-Green Eye_Lynn Christer.jpg</t>
  </si>
  <si>
    <t>Wantage-Planet Zanussi_Lynn Christer.jpg</t>
  </si>
  <si>
    <t>Wantage-Looking down on the world_Andy Wilson.jpg</t>
  </si>
  <si>
    <t>Wantage-Ladybird on Iris_Peter Thompson.jpg</t>
  </si>
  <si>
    <t>Wantage-Backlit Buzzard over Letcombe_Peter Kent.jpg</t>
  </si>
  <si>
    <t>Wantage-Speckled Bush cricket_Malcolm Brownsword.jpg</t>
  </si>
  <si>
    <t>Wantage-Monarch butterfly_Maria Walker.jpg</t>
  </si>
  <si>
    <t>Wantage-Siver Birch_Rodney Deval.jpg</t>
  </si>
  <si>
    <t>Wantage-Pollen Drunk Bee_Peter Thompson.jpg</t>
  </si>
  <si>
    <t>Cirencester-The Doctor_John Simmons.jpg</t>
  </si>
  <si>
    <t>Cirencester-Vestry Roses_Paul Jones.jpg</t>
  </si>
  <si>
    <t>Cirencester-Saltburn Pier 2_Shaun Little.jpg</t>
  </si>
  <si>
    <t>Cirencester-Whitby Abbey_Shaun Little.jpg</t>
  </si>
  <si>
    <t>Cirencester-Small Skipper_Marlene Finlayson.jpg</t>
  </si>
  <si>
    <t>Cirencester-St Lukes Frampton Mansell_Paul Jones.jpg</t>
  </si>
  <si>
    <t>Cirencester-Wine Cellar_C Smith.jpg</t>
  </si>
  <si>
    <t>Cirencester-Pulling together_Marlene Finlayson.jpg</t>
  </si>
  <si>
    <t>Cirencester-teazle_Lionel S.jpg</t>
  </si>
  <si>
    <t>Cirencester-Westonbirt Sunset_John Simmons.jpg</t>
  </si>
  <si>
    <t>Cirencester-Rose_Martin Dent.jpg</t>
  </si>
  <si>
    <t>Cirencester-Skye Panorama_John Hankin.jpg</t>
  </si>
  <si>
    <t>1st</t>
  </si>
  <si>
    <t>2nd</t>
  </si>
  <si>
    <t>Lower</t>
  </si>
  <si>
    <t>Calne-Sea dogs_Ann Tubb.jpg</t>
  </si>
  <si>
    <t>Check</t>
  </si>
  <si>
    <t>1st set</t>
  </si>
  <si>
    <t>2nd set</t>
  </si>
  <si>
    <t>1st half totals:</t>
  </si>
  <si>
    <t>Swindon-Forsythia_Unknown.jpg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</si>
</sst>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/>
    <xf numFmtId="0" fontId="0" fillId="3" borderId="0" xfId="0" applyFill="1"/>
    <xf numFmtId="0" fontId="0" fillId="0" borderId="0" xfId="0" applyFill="1"/>
    <xf numFmtId="9" fontId="3" fillId="4" borderId="0" xfId="1" applyFont="1" applyFill="1"/>
    <xf numFmtId="0" fontId="0" fillId="0" borderId="1" xfId="0" applyBorder="1"/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2" xfId="0" applyNumberFormat="1" applyBorder="1"/>
    <xf numFmtId="0" fontId="0" fillId="2" borderId="0" xfId="0" applyFill="1" applyBorder="1"/>
    <xf numFmtId="0" fontId="0" fillId="5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9" fontId="4" fillId="9" borderId="0" xfId="1" applyFont="1" applyFill="1"/>
    <xf numFmtId="0" fontId="0" fillId="2" borderId="3" xfId="0" applyFill="1" applyBorder="1"/>
    <xf numFmtId="0" fontId="0" fillId="2" borderId="1" xfId="0" applyFill="1" applyBorder="1" applyAlignment="1">
      <alignment horizontal="left"/>
    </xf>
    <xf numFmtId="0" fontId="0" fillId="0" borderId="1" xfId="0" applyNumberFormat="1" applyBorder="1"/>
    <xf numFmtId="0" fontId="0" fillId="0" borderId="1" xfId="0" applyFill="1" applyBorder="1" applyAlignment="1">
      <alignment horizontal="left"/>
    </xf>
    <xf numFmtId="0" fontId="1" fillId="7" borderId="1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1" fillId="6" borderId="1" xfId="0" applyFont="1" applyFill="1" applyBorder="1" applyAlignment="1">
      <alignment horizontal="right"/>
    </xf>
    <xf numFmtId="0" fontId="5" fillId="8" borderId="1" xfId="0" applyFont="1" applyFill="1" applyBorder="1" applyAlignment="1">
      <alignment horizontal="right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2" borderId="1" xfId="0" applyNumberFormat="1" applyFill="1" applyBorder="1"/>
    <xf numFmtId="0" fontId="1" fillId="6" borderId="1" xfId="0" applyNumberFormat="1" applyFont="1" applyFill="1" applyBorder="1" applyAlignment="1">
      <alignment horizontal="right"/>
    </xf>
    <xf numFmtId="0" fontId="0" fillId="2" borderId="5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center" vertical="top"/>
    </xf>
    <xf numFmtId="0" fontId="0" fillId="2" borderId="3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36">
    <dxf>
      <fill>
        <patternFill>
          <bgColor theme="7" tint="0.79998168889431442"/>
        </patternFill>
      </fill>
    </dxf>
    <dxf>
      <fill>
        <patternFill>
          <bgColor theme="6" tint="0.59996337778862885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/>
        <color theme="1"/>
      </font>
      <fill>
        <patternFill>
          <bgColor rgb="FFD9C159"/>
        </patternFill>
      </fill>
    </dxf>
    <dxf>
      <font>
        <b/>
        <i val="0"/>
        <color theme="1"/>
      </font>
      <fill>
        <patternFill>
          <bgColor rgb="FFD8D2CE"/>
        </patternFill>
      </fill>
    </dxf>
    <dxf>
      <font>
        <color theme="0"/>
      </font>
      <fill>
        <patternFill>
          <bgColor rgb="FFCD7F32"/>
        </patternFill>
      </fill>
    </dxf>
    <dxf>
      <font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59996337778862885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ill>
        <patternFill patternType="solid">
          <fgColor auto="1"/>
          <bgColor indexed="65"/>
        </patternFill>
      </fill>
    </dxf>
  </dxfs>
  <tableStyles count="0" defaultTableStyle="TableStyleMedium9" defaultPivotStyle="PivotStyleLight16"/>
  <colors>
    <mruColors>
      <color rgb="FFD8D2CE"/>
      <color rgb="FFD9C159"/>
      <color rgb="FFCD7F32"/>
      <color rgb="FFC9C0BB"/>
      <color rgb="FFD4AF37"/>
      <color rgb="FFB87B00"/>
      <color rgb="FFEAEAEA"/>
      <color rgb="FFFBEC2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</a:t>
            </a:r>
            <a:r>
              <a:rPr lang="en-GB" baseline="0"/>
              <a:t> of Images for each mark by club</a:t>
            </a:r>
            <a:endParaRPr lang="en-GB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2236529826036953E-2"/>
          <c:y val="0.13087308530878081"/>
          <c:w val="0.74071122325178973"/>
          <c:h val="0.75455595828299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'2nd Set'!$O$8</c:f>
              <c:strCache>
                <c:ptCount val="1"/>
                <c:pt idx="0">
                  <c:v>Cirencester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numLit>
              <c:formatCode>General</c:formatCode>
              <c:ptCount val="7"/>
              <c:pt idx="0">
                <c:v>20</c:v>
              </c:pt>
              <c:pt idx="1">
                <c:v>19</c:v>
              </c:pt>
              <c:pt idx="2">
                <c:v>18</c:v>
              </c:pt>
              <c:pt idx="3">
                <c:v>17</c:v>
              </c:pt>
              <c:pt idx="4">
                <c:v>16</c:v>
              </c:pt>
              <c:pt idx="5">
                <c:v>15</c:v>
              </c:pt>
              <c:pt idx="6">
                <c:v>14</c:v>
              </c:pt>
            </c:numLit>
          </c:cat>
          <c:val>
            <c:numRef>
              <c:f>'2nd Set'!$R$8:$X$8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'2nd Set'!$O$9</c:f>
              <c:strCache>
                <c:ptCount val="1"/>
                <c:pt idx="0">
                  <c:v>Calne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</c:v>
              </c:pt>
              <c:pt idx="1">
                <c:v>19</c:v>
              </c:pt>
              <c:pt idx="2">
                <c:v>18</c:v>
              </c:pt>
              <c:pt idx="3">
                <c:v>17</c:v>
              </c:pt>
              <c:pt idx="4">
                <c:v>16</c:v>
              </c:pt>
              <c:pt idx="5">
                <c:v>15</c:v>
              </c:pt>
              <c:pt idx="6">
                <c:v>14</c:v>
              </c:pt>
            </c:numLit>
          </c:cat>
          <c:val>
            <c:numRef>
              <c:f>'2nd Set'!$R$9:$X$9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8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3"/>
          <c:order val="2"/>
          <c:tx>
            <c:strRef>
              <c:f>'2nd Set'!$O$10</c:f>
              <c:strCache>
                <c:ptCount val="1"/>
                <c:pt idx="0">
                  <c:v>Swindon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Lit>
              <c:formatCode>General</c:formatCode>
              <c:ptCount val="7"/>
              <c:pt idx="0">
                <c:v>20</c:v>
              </c:pt>
              <c:pt idx="1">
                <c:v>19</c:v>
              </c:pt>
              <c:pt idx="2">
                <c:v>18</c:v>
              </c:pt>
              <c:pt idx="3">
                <c:v>17</c:v>
              </c:pt>
              <c:pt idx="4">
                <c:v>16</c:v>
              </c:pt>
              <c:pt idx="5">
                <c:v>15</c:v>
              </c:pt>
              <c:pt idx="6">
                <c:v>14</c:v>
              </c:pt>
            </c:numLit>
          </c:cat>
          <c:val>
            <c:numRef>
              <c:f>'2nd Set'!$R$10:$X$10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</c:ser>
        <c:ser>
          <c:idx val="4"/>
          <c:order val="3"/>
          <c:tx>
            <c:strRef>
              <c:f>'2nd Set'!$O$11</c:f>
              <c:strCache>
                <c:ptCount val="1"/>
                <c:pt idx="0">
                  <c:v>Wantage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</c:v>
              </c:pt>
              <c:pt idx="1">
                <c:v>19</c:v>
              </c:pt>
              <c:pt idx="2">
                <c:v>18</c:v>
              </c:pt>
              <c:pt idx="3">
                <c:v>17</c:v>
              </c:pt>
              <c:pt idx="4">
                <c:v>16</c:v>
              </c:pt>
              <c:pt idx="5">
                <c:v>15</c:v>
              </c:pt>
              <c:pt idx="6">
                <c:v>14</c:v>
              </c:pt>
            </c:numLit>
          </c:cat>
          <c:val>
            <c:numRef>
              <c:f>'2nd Set'!$R$11:$X$11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08544"/>
        <c:axId val="96530816"/>
      </c:barChart>
      <c:catAx>
        <c:axId val="9650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530816"/>
        <c:crosses val="autoZero"/>
        <c:auto val="1"/>
        <c:lblAlgn val="ctr"/>
        <c:lblOffset val="100"/>
        <c:noMultiLvlLbl val="0"/>
      </c:catAx>
      <c:valAx>
        <c:axId val="96530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508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 of Images </a:t>
            </a:r>
            <a:r>
              <a:rPr lang="en-US" baseline="0"/>
              <a:t>for each mark</a:t>
            </a:r>
            <a:endParaRPr lang="en-US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224266856145745E-2"/>
          <c:y val="0.15536195590230123"/>
          <c:w val="0.8242962447373634"/>
          <c:h val="0.712198222928556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'2nd Set'!$O$12</c:f>
              <c:strCache>
                <c:ptCount val="1"/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</c:v>
              </c:pt>
              <c:pt idx="1">
                <c:v>19</c:v>
              </c:pt>
              <c:pt idx="2">
                <c:v>18</c:v>
              </c:pt>
              <c:pt idx="3">
                <c:v>17</c:v>
              </c:pt>
              <c:pt idx="4">
                <c:v>16</c:v>
              </c:pt>
              <c:pt idx="5">
                <c:v>15</c:v>
              </c:pt>
              <c:pt idx="6">
                <c:v>14</c:v>
              </c:pt>
            </c:numLit>
          </c:cat>
          <c:val>
            <c:numRef>
              <c:f>'2nd Set'!$R$12:$X$12</c:f>
              <c:numCache>
                <c:formatCode>0%</c:formatCode>
                <c:ptCount val="7"/>
                <c:pt idx="0">
                  <c:v>0.13</c:v>
                </c:pt>
                <c:pt idx="1">
                  <c:v>0.15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0.21</c:v>
                </c:pt>
                <c:pt idx="5">
                  <c:v>0.16</c:v>
                </c:pt>
                <c:pt idx="6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22208"/>
        <c:axId val="95823744"/>
      </c:barChart>
      <c:catAx>
        <c:axId val="9582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823744"/>
        <c:crosses val="autoZero"/>
        <c:auto val="1"/>
        <c:lblAlgn val="ctr"/>
        <c:lblOffset val="100"/>
        <c:noMultiLvlLbl val="0"/>
      </c:catAx>
      <c:valAx>
        <c:axId val="958237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5822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Score Distribution Summary by Club</a:t>
            </a:r>
          </a:p>
        </c:rich>
      </c:tx>
      <c:layout>
        <c:manualLayout>
          <c:xMode val="edge"/>
          <c:yMode val="edge"/>
          <c:x val="0.31275084171962692"/>
          <c:y val="3.5971223021582732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'Results summary'!$A$2</c:f>
              <c:strCache>
                <c:ptCount val="1"/>
                <c:pt idx="0">
                  <c:v>Calne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'Results summary'!$G$1:$N$1</c:f>
              <c:strCache>
                <c:ptCount val="8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Lower</c:v>
                </c:pt>
              </c:strCache>
            </c:strRef>
          </c:cat>
          <c:val>
            <c:numRef>
              <c:f>'Results summary'!$G$2:$N$2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'Results summary'!$A$3</c:f>
              <c:strCache>
                <c:ptCount val="1"/>
                <c:pt idx="0">
                  <c:v>Cirencester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'Results summary'!$G$1:$N$1</c:f>
              <c:strCache>
                <c:ptCount val="8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Lower</c:v>
                </c:pt>
              </c:strCache>
            </c:strRef>
          </c:cat>
          <c:val>
            <c:numRef>
              <c:f>'Results summary'!$G$3:$N$3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8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'Results summary'!$A$4</c:f>
              <c:strCache>
                <c:ptCount val="1"/>
                <c:pt idx="0">
                  <c:v>Swindon</c:v>
                </c:pt>
              </c:strCache>
            </c:strRef>
          </c:tx>
          <c:spPr>
            <a:solidFill>
              <a:srgbClr val="0070C0"/>
            </a:solidFill>
            <a:ln w="19050">
              <a:noFill/>
            </a:ln>
          </c:spPr>
          <c:invertIfNegative val="0"/>
          <c:cat>
            <c:strRef>
              <c:f>'Results summary'!$G$1:$N$1</c:f>
              <c:strCache>
                <c:ptCount val="8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Lower</c:v>
                </c:pt>
              </c:strCache>
            </c:strRef>
          </c:cat>
          <c:val>
            <c:numRef>
              <c:f>'Results summary'!$G$4:$N$4</c:f>
              <c:numCache>
                <c:formatCode>General</c:formatCode>
                <c:ptCount val="8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'Results summary'!$A$5</c:f>
              <c:strCache>
                <c:ptCount val="1"/>
                <c:pt idx="0">
                  <c:v>Wantage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'Results summary'!$G$1:$N$1</c:f>
              <c:strCache>
                <c:ptCount val="8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Lower</c:v>
                </c:pt>
              </c:strCache>
            </c:strRef>
          </c:cat>
          <c:val>
            <c:numRef>
              <c:f>'Results summary'!$G$5:$N$5</c:f>
              <c:numCache>
                <c:formatCode>General</c:formatCode>
                <c:ptCount val="8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39808"/>
        <c:axId val="97241344"/>
      </c:barChart>
      <c:catAx>
        <c:axId val="97239808"/>
        <c:scaling>
          <c:orientation val="minMax"/>
        </c:scaling>
        <c:delete val="0"/>
        <c:axPos val="b"/>
        <c:majorTickMark val="out"/>
        <c:minorTickMark val="none"/>
        <c:tickLblPos val="nextTo"/>
        <c:crossAx val="97241344"/>
        <c:crosses val="autoZero"/>
        <c:auto val="1"/>
        <c:lblAlgn val="ctr"/>
        <c:lblOffset val="100"/>
        <c:noMultiLvlLbl val="0"/>
      </c:catAx>
      <c:valAx>
        <c:axId val="97241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23980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380999</xdr:colOff>
      <xdr:row>13</xdr:row>
      <xdr:rowOff>28576</xdr:rowOff>
    </xdr:from>
    <xdr:to>
      <xdr:col>27</xdr:col>
      <xdr:colOff>400049</xdr:colOff>
      <xdr:row>29</xdr:row>
      <xdr:rowOff>66676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</xdr:colOff>
      <xdr:row>30</xdr:row>
      <xdr:rowOff>9524</xdr:rowOff>
    </xdr:from>
    <xdr:to>
      <xdr:col>27</xdr:col>
      <xdr:colOff>57150</xdr:colOff>
      <xdr:row>51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19050</xdr:rowOff>
    </xdr:from>
    <xdr:to>
      <xdr:col>21</xdr:col>
      <xdr:colOff>371475</xdr:colOff>
      <xdr:row>35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19" zoomScaleNormal="100" workbookViewId="0">
      <selection activeCell="E39" sqref="E39"/>
    </sheetView>
  </sheetViews>
  <sheetFormatPr defaultRowHeight="15" x14ac:dyDescent="0.25"/>
  <cols>
    <col min="1" max="1" width="11.140625" bestFit="1" customWidth="1"/>
    <col min="2" max="2" width="20.42578125" bestFit="1" customWidth="1"/>
    <col min="3" max="3" width="14.7109375" bestFit="1" customWidth="1"/>
    <col min="4" max="4" width="11.140625" bestFit="1" customWidth="1"/>
    <col min="5" max="5" width="20.42578125" bestFit="1" customWidth="1"/>
    <col min="6" max="6" width="5.85546875" bestFit="1" customWidth="1"/>
  </cols>
  <sheetData>
    <row r="1" spans="1:8" x14ac:dyDescent="0.25">
      <c r="A1" s="5" t="s">
        <v>2</v>
      </c>
      <c r="B1" s="11" t="s">
        <v>1</v>
      </c>
      <c r="C1" s="1"/>
      <c r="D1" s="5" t="s">
        <v>2</v>
      </c>
      <c r="E1" s="11" t="s">
        <v>1</v>
      </c>
      <c r="F1" s="1" t="s">
        <v>165</v>
      </c>
      <c r="G1" s="14" t="s">
        <v>166</v>
      </c>
      <c r="H1" s="14" t="s">
        <v>20</v>
      </c>
    </row>
    <row r="2" spans="1:8" x14ac:dyDescent="0.25">
      <c r="A2" s="13" t="s">
        <v>17</v>
      </c>
      <c r="B2" s="12" t="s">
        <v>66</v>
      </c>
      <c r="D2" s="13" t="s">
        <v>4</v>
      </c>
      <c r="E2" s="12" t="s">
        <v>43</v>
      </c>
      <c r="F2">
        <f>COUNTIF('1st Set'!L$2:L$53,'Author Check'!E26)</f>
        <v>0</v>
      </c>
      <c r="G2">
        <f>COUNTIF('2nd Set'!L$2:L$54,'Author Check'!E26)</f>
        <v>1</v>
      </c>
      <c r="H2">
        <f t="shared" ref="H2:H33" si="0">F2+G2</f>
        <v>1</v>
      </c>
    </row>
    <row r="3" spans="1:8" x14ac:dyDescent="0.25">
      <c r="A3" s="13" t="s">
        <v>16</v>
      </c>
      <c r="B3" s="12" t="s">
        <v>25</v>
      </c>
      <c r="D3" s="13" t="s">
        <v>4</v>
      </c>
      <c r="E3" s="12" t="s">
        <v>31</v>
      </c>
      <c r="F3" s="10">
        <f>COUNTIF('1st Set'!L$2:L$53,'Author Check'!E36)</f>
        <v>0</v>
      </c>
      <c r="G3" s="10">
        <f>COUNTIF('2nd Set'!L$2:L$54,'Author Check'!E36)</f>
        <v>1</v>
      </c>
      <c r="H3" s="10">
        <f t="shared" si="0"/>
        <v>1</v>
      </c>
    </row>
    <row r="4" spans="1:8" x14ac:dyDescent="0.25">
      <c r="A4" s="13" t="s">
        <v>18</v>
      </c>
      <c r="B4" s="12" t="s">
        <v>29</v>
      </c>
      <c r="C4" s="9"/>
      <c r="D4" s="13" t="s">
        <v>4</v>
      </c>
      <c r="E4" s="12" t="s">
        <v>33</v>
      </c>
      <c r="F4" s="10">
        <f>COUNTIF('1st Set'!L$2:L$53,'Author Check'!E28)</f>
        <v>2</v>
      </c>
      <c r="G4" s="10">
        <f>COUNTIF('2nd Set'!L$2:L$54,'Author Check'!E28)</f>
        <v>0</v>
      </c>
      <c r="H4" s="10">
        <f t="shared" si="0"/>
        <v>2</v>
      </c>
    </row>
    <row r="5" spans="1:8" x14ac:dyDescent="0.25">
      <c r="A5" s="13" t="s">
        <v>17</v>
      </c>
      <c r="B5" s="12" t="s">
        <v>12</v>
      </c>
      <c r="C5" s="9"/>
      <c r="D5" s="13" t="s">
        <v>4</v>
      </c>
      <c r="E5" s="12" t="s">
        <v>7</v>
      </c>
      <c r="F5" s="10">
        <f>COUNTIF('1st Set'!L$2:L$53,'Author Check'!E34)</f>
        <v>1</v>
      </c>
      <c r="G5" s="10">
        <f>COUNTIF('2nd Set'!L$2:L$54,'Author Check'!E34)</f>
        <v>0</v>
      </c>
      <c r="H5" s="10">
        <f t="shared" si="0"/>
        <v>1</v>
      </c>
    </row>
    <row r="6" spans="1:8" x14ac:dyDescent="0.25">
      <c r="A6" s="13" t="s">
        <v>4</v>
      </c>
      <c r="B6" s="12" t="s">
        <v>47</v>
      </c>
      <c r="D6" s="13" t="s">
        <v>4</v>
      </c>
      <c r="E6" s="12" t="s">
        <v>65</v>
      </c>
      <c r="F6" s="10">
        <f>COUNTIF('1st Set'!L$2:L$53,'Author Check'!E11)</f>
        <v>1</v>
      </c>
      <c r="G6" s="10">
        <f>COUNTIF('2nd Set'!L$2:L$54,'Author Check'!E11)</f>
        <v>1</v>
      </c>
      <c r="H6" s="10">
        <f t="shared" si="0"/>
        <v>2</v>
      </c>
    </row>
    <row r="7" spans="1:8" x14ac:dyDescent="0.25">
      <c r="A7" s="13" t="s">
        <v>18</v>
      </c>
      <c r="B7" s="12" t="s">
        <v>55</v>
      </c>
      <c r="D7" s="13" t="s">
        <v>4</v>
      </c>
      <c r="E7" s="12" t="s">
        <v>3</v>
      </c>
      <c r="F7" s="10">
        <f>COUNTIF('1st Set'!L$2:L$53,'Author Check'!E21)</f>
        <v>1</v>
      </c>
      <c r="G7" s="10">
        <f>COUNTIF('2nd Set'!L$2:L$54,'Author Check'!E21)</f>
        <v>2</v>
      </c>
      <c r="H7" s="10">
        <f t="shared" si="0"/>
        <v>3</v>
      </c>
    </row>
    <row r="8" spans="1:8" x14ac:dyDescent="0.25">
      <c r="A8" s="13" t="s">
        <v>17</v>
      </c>
      <c r="B8" s="12" t="s">
        <v>57</v>
      </c>
      <c r="D8" s="13" t="s">
        <v>4</v>
      </c>
      <c r="E8" s="12" t="s">
        <v>47</v>
      </c>
      <c r="F8" s="10">
        <f>COUNTIF('1st Set'!L$2:L$53,'Author Check'!E6)</f>
        <v>0</v>
      </c>
      <c r="G8" s="10">
        <f>COUNTIF('2nd Set'!L$2:L$54,'Author Check'!E6)</f>
        <v>0</v>
      </c>
      <c r="H8" s="10">
        <f t="shared" si="0"/>
        <v>0</v>
      </c>
    </row>
    <row r="9" spans="1:8" x14ac:dyDescent="0.25">
      <c r="A9" s="13" t="s">
        <v>18</v>
      </c>
      <c r="B9" s="12" t="s">
        <v>30</v>
      </c>
      <c r="D9" s="13" t="s">
        <v>4</v>
      </c>
      <c r="E9" s="12" t="s">
        <v>35</v>
      </c>
      <c r="F9" s="10">
        <f>COUNTIF('1st Set'!L$2:L$53,'Author Check'!E40)</f>
        <v>2</v>
      </c>
      <c r="G9" s="10">
        <f>COUNTIF('2nd Set'!L$2:L$54,'Author Check'!E40)</f>
        <v>1</v>
      </c>
      <c r="H9" s="10">
        <f t="shared" si="0"/>
        <v>3</v>
      </c>
    </row>
    <row r="10" spans="1:8" x14ac:dyDescent="0.25">
      <c r="A10" s="13" t="s">
        <v>17</v>
      </c>
      <c r="B10" s="12" t="s">
        <v>37</v>
      </c>
      <c r="D10" s="13" t="s">
        <v>4</v>
      </c>
      <c r="E10" s="12" t="s">
        <v>32</v>
      </c>
      <c r="F10" s="10">
        <f>COUNTIF('1st Set'!L$2:L$53,'Author Check'!E31)</f>
        <v>1</v>
      </c>
      <c r="G10" s="10">
        <f>COUNTIF('2nd Set'!L$2:L$54,'Author Check'!E31)</f>
        <v>0</v>
      </c>
      <c r="H10" s="10">
        <f t="shared" si="0"/>
        <v>1</v>
      </c>
    </row>
    <row r="11" spans="1:8" x14ac:dyDescent="0.25">
      <c r="A11" s="13" t="s">
        <v>4</v>
      </c>
      <c r="B11" s="12" t="s">
        <v>65</v>
      </c>
      <c r="D11" s="13" t="s">
        <v>4</v>
      </c>
      <c r="E11" s="12" t="s">
        <v>6</v>
      </c>
      <c r="F11" s="10">
        <f>COUNTIF('1st Set'!L$2:L$53,'Author Check'!E22)</f>
        <v>2</v>
      </c>
      <c r="G11" s="10">
        <f>COUNTIF('2nd Set'!L$2:L$54,'Author Check'!E22)</f>
        <v>2</v>
      </c>
      <c r="H11" s="10">
        <f t="shared" si="0"/>
        <v>4</v>
      </c>
    </row>
    <row r="12" spans="1:8" x14ac:dyDescent="0.25">
      <c r="A12" s="13" t="s">
        <v>16</v>
      </c>
      <c r="B12" s="12" t="s">
        <v>64</v>
      </c>
      <c r="C12" s="9"/>
      <c r="D12" s="13" t="s">
        <v>4</v>
      </c>
      <c r="E12" s="12" t="s">
        <v>54</v>
      </c>
      <c r="F12" s="10">
        <f>COUNTIF('1st Set'!L$2:L$53,'Author Check'!E38)</f>
        <v>0</v>
      </c>
      <c r="G12" s="10">
        <f>COUNTIF('2nd Set'!L$2:L$54,'Author Check'!E38)</f>
        <v>1</v>
      </c>
      <c r="H12" s="10">
        <f t="shared" si="0"/>
        <v>1</v>
      </c>
    </row>
    <row r="13" spans="1:8" x14ac:dyDescent="0.25">
      <c r="A13" s="13" t="s">
        <v>18</v>
      </c>
      <c r="B13" s="12" t="s">
        <v>46</v>
      </c>
      <c r="C13" s="9"/>
      <c r="D13" s="13" t="s">
        <v>4</v>
      </c>
      <c r="E13" s="12" t="s">
        <v>5</v>
      </c>
      <c r="F13" s="10">
        <f>COUNTIF('1st Set'!L$2:L$53,'Author Check'!E43)</f>
        <v>2</v>
      </c>
      <c r="G13" s="10">
        <f>COUNTIF('2nd Set'!L$2:L$54,'Author Check'!E43)</f>
        <v>0</v>
      </c>
      <c r="H13" s="10">
        <f t="shared" si="0"/>
        <v>2</v>
      </c>
    </row>
    <row r="14" spans="1:8" x14ac:dyDescent="0.25">
      <c r="A14" s="13" t="s">
        <v>17</v>
      </c>
      <c r="B14" s="12" t="s">
        <v>40</v>
      </c>
      <c r="D14" s="13" t="s">
        <v>4</v>
      </c>
      <c r="E14" s="12" t="s">
        <v>34</v>
      </c>
      <c r="F14" s="10">
        <f>COUNTIF('1st Set'!L$2:L$53,'Author Check'!E19)</f>
        <v>2</v>
      </c>
      <c r="G14" s="10">
        <f>COUNTIF('2nd Set'!L$2:L$54,'Author Check'!E19)</f>
        <v>2</v>
      </c>
      <c r="H14" s="10">
        <f t="shared" si="0"/>
        <v>4</v>
      </c>
    </row>
    <row r="15" spans="1:8" x14ac:dyDescent="0.25">
      <c r="A15" s="13" t="s">
        <v>18</v>
      </c>
      <c r="B15" s="12" t="s">
        <v>52</v>
      </c>
      <c r="D15" s="13" t="s">
        <v>18</v>
      </c>
      <c r="E15" s="12" t="s">
        <v>52</v>
      </c>
      <c r="F15" s="10">
        <f>COUNTIF('1st Set'!L$2:L$53,'Author Check'!E15)</f>
        <v>1</v>
      </c>
      <c r="G15" s="10">
        <f>COUNTIF('2nd Set'!L$2:L$54,'Author Check'!E15)</f>
        <v>1</v>
      </c>
      <c r="H15" s="10">
        <f t="shared" si="0"/>
        <v>2</v>
      </c>
    </row>
    <row r="16" spans="1:8" x14ac:dyDescent="0.25">
      <c r="A16" s="13" t="s">
        <v>16</v>
      </c>
      <c r="B16" s="12" t="s">
        <v>60</v>
      </c>
      <c r="D16" s="13" t="s">
        <v>18</v>
      </c>
      <c r="E16" s="12" t="s">
        <v>28</v>
      </c>
      <c r="F16" s="10">
        <f>COUNTIF('1st Set'!L$2:L$53,'Author Check'!E30)</f>
        <v>1</v>
      </c>
      <c r="G16" s="10">
        <f>COUNTIF('2nd Set'!L$2:L$54,'Author Check'!E30)</f>
        <v>0</v>
      </c>
      <c r="H16" s="10">
        <f t="shared" si="0"/>
        <v>1</v>
      </c>
    </row>
    <row r="17" spans="1:8" x14ac:dyDescent="0.25">
      <c r="A17" s="13" t="s">
        <v>18</v>
      </c>
      <c r="B17" s="12" t="s">
        <v>63</v>
      </c>
      <c r="D17" s="13" t="s">
        <v>18</v>
      </c>
      <c r="E17" s="12" t="s">
        <v>29</v>
      </c>
      <c r="F17" s="10">
        <f>COUNTIF('1st Set'!L$2:L$53,'Author Check'!E4)</f>
        <v>0</v>
      </c>
      <c r="G17" s="10">
        <f>COUNTIF('2nd Set'!L$2:L$54,'Author Check'!E4)</f>
        <v>2</v>
      </c>
      <c r="H17" s="10">
        <f t="shared" si="0"/>
        <v>2</v>
      </c>
    </row>
    <row r="18" spans="1:8" x14ac:dyDescent="0.25">
      <c r="A18" s="13" t="s">
        <v>16</v>
      </c>
      <c r="B18" s="12" t="s">
        <v>14</v>
      </c>
      <c r="D18" s="13" t="s">
        <v>18</v>
      </c>
      <c r="E18" s="12" t="s">
        <v>63</v>
      </c>
      <c r="F18" s="10">
        <f>COUNTIF('1st Set'!L$2:L$53,'Author Check'!E17)</f>
        <v>1</v>
      </c>
      <c r="G18" s="10">
        <f>COUNTIF('2nd Set'!L$2:L$54,'Author Check'!E17)</f>
        <v>2</v>
      </c>
      <c r="H18" s="10">
        <f t="shared" si="0"/>
        <v>3</v>
      </c>
    </row>
    <row r="19" spans="1:8" x14ac:dyDescent="0.25">
      <c r="A19" s="13" t="s">
        <v>4</v>
      </c>
      <c r="B19" s="12" t="s">
        <v>34</v>
      </c>
      <c r="D19" s="13" t="s">
        <v>18</v>
      </c>
      <c r="E19" s="12" t="s">
        <v>46</v>
      </c>
      <c r="F19" s="10">
        <f>COUNTIF('1st Set'!L$2:L$53,'Author Check'!E13)</f>
        <v>3</v>
      </c>
      <c r="G19" s="10">
        <f>COUNTIF('2nd Set'!L$2:L$54,'Author Check'!E13)</f>
        <v>0</v>
      </c>
      <c r="H19" s="10">
        <f t="shared" si="0"/>
        <v>3</v>
      </c>
    </row>
    <row r="20" spans="1:8" x14ac:dyDescent="0.25">
      <c r="A20" s="13" t="s">
        <v>16</v>
      </c>
      <c r="B20" s="12" t="s">
        <v>62</v>
      </c>
      <c r="D20" s="13" t="s">
        <v>18</v>
      </c>
      <c r="E20" s="12" t="s">
        <v>42</v>
      </c>
      <c r="F20" s="10">
        <f>COUNTIF('1st Set'!L$2:L$53,'Author Check'!E29)</f>
        <v>0</v>
      </c>
      <c r="G20" s="10">
        <f>COUNTIF('2nd Set'!L$2:L$54,'Author Check'!E29)</f>
        <v>3</v>
      </c>
      <c r="H20" s="10">
        <f t="shared" si="0"/>
        <v>3</v>
      </c>
    </row>
    <row r="21" spans="1:8" x14ac:dyDescent="0.25">
      <c r="A21" s="13" t="s">
        <v>4</v>
      </c>
      <c r="B21" s="12" t="s">
        <v>3</v>
      </c>
      <c r="D21" s="13" t="s">
        <v>18</v>
      </c>
      <c r="E21" s="12" t="s">
        <v>55</v>
      </c>
      <c r="F21" s="10">
        <f>COUNTIF('1st Set'!L$2:L$53,'Author Check'!E7)</f>
        <v>0</v>
      </c>
      <c r="G21" s="10">
        <f>COUNTIF('2nd Set'!L$2:L$54,'Author Check'!E7)</f>
        <v>2</v>
      </c>
      <c r="H21" s="10">
        <f t="shared" si="0"/>
        <v>2</v>
      </c>
    </row>
    <row r="22" spans="1:8" x14ac:dyDescent="0.25">
      <c r="A22" s="13" t="s">
        <v>4</v>
      </c>
      <c r="B22" s="12" t="s">
        <v>6</v>
      </c>
      <c r="D22" s="13" t="s">
        <v>18</v>
      </c>
      <c r="E22" s="12" t="s">
        <v>30</v>
      </c>
      <c r="F22" s="10">
        <f>COUNTIF('1st Set'!L$2:L$53,'Author Check'!E9)</f>
        <v>1</v>
      </c>
      <c r="G22" s="10">
        <f>COUNTIF('2nd Set'!L$2:L$54,'Author Check'!E9)</f>
        <v>0</v>
      </c>
      <c r="H22" s="10">
        <f t="shared" si="0"/>
        <v>1</v>
      </c>
    </row>
    <row r="23" spans="1:8" x14ac:dyDescent="0.25">
      <c r="A23" s="13" t="s">
        <v>17</v>
      </c>
      <c r="B23" s="12" t="s">
        <v>36</v>
      </c>
      <c r="D23" s="13" t="s">
        <v>18</v>
      </c>
      <c r="E23" s="12" t="s">
        <v>50</v>
      </c>
      <c r="F23" s="10">
        <f>COUNTIF('1st Set'!L$2:L$53,'Author Check'!E45)</f>
        <v>0</v>
      </c>
      <c r="G23" s="10">
        <f>COUNTIF('2nd Set'!L$2:L$54,'Author Check'!E45)</f>
        <v>1</v>
      </c>
      <c r="H23" s="10">
        <f t="shared" si="0"/>
        <v>1</v>
      </c>
    </row>
    <row r="24" spans="1:8" x14ac:dyDescent="0.25">
      <c r="A24" s="13" t="s">
        <v>16</v>
      </c>
      <c r="B24" s="12" t="s">
        <v>61</v>
      </c>
      <c r="D24" s="13" t="s">
        <v>16</v>
      </c>
      <c r="E24" s="12" t="s">
        <v>27</v>
      </c>
      <c r="F24" s="10">
        <f>COUNTIF('1st Set'!L$2:L$53,'Author Check'!E51)</f>
        <v>1</v>
      </c>
      <c r="G24" s="10">
        <f>COUNTIF('2nd Set'!L$2:L$54,'Author Check'!E51)</f>
        <v>0</v>
      </c>
      <c r="H24" s="10">
        <f t="shared" si="0"/>
        <v>1</v>
      </c>
    </row>
    <row r="25" spans="1:8" x14ac:dyDescent="0.25">
      <c r="A25" s="13" t="s">
        <v>17</v>
      </c>
      <c r="B25" s="12" t="s">
        <v>13</v>
      </c>
      <c r="D25" s="13" t="s">
        <v>16</v>
      </c>
      <c r="E25" s="12" t="s">
        <v>44</v>
      </c>
      <c r="F25" s="10">
        <f>COUNTIF('1st Set'!L$2:L$53,'Author Check'!E49)</f>
        <v>1</v>
      </c>
      <c r="G25" s="10">
        <f>COUNTIF('2nd Set'!L$2:L$54,'Author Check'!E49)</f>
        <v>2</v>
      </c>
      <c r="H25" s="10">
        <f t="shared" si="0"/>
        <v>3</v>
      </c>
    </row>
    <row r="26" spans="1:8" x14ac:dyDescent="0.25">
      <c r="A26" s="13" t="s">
        <v>4</v>
      </c>
      <c r="B26" s="12" t="s">
        <v>43</v>
      </c>
      <c r="D26" s="13" t="s">
        <v>16</v>
      </c>
      <c r="E26" s="12" t="s">
        <v>64</v>
      </c>
      <c r="F26" s="10">
        <f>COUNTIF('1st Set'!L$2:L$53,'Author Check'!E12)</f>
        <v>1</v>
      </c>
      <c r="G26" s="10">
        <f>COUNTIF('2nd Set'!L$2:L$54,'Author Check'!E12)</f>
        <v>0</v>
      </c>
      <c r="H26" s="10">
        <f t="shared" si="0"/>
        <v>1</v>
      </c>
    </row>
    <row r="27" spans="1:8" x14ac:dyDescent="0.25">
      <c r="A27" s="13" t="s">
        <v>16</v>
      </c>
      <c r="B27" s="12" t="s">
        <v>59</v>
      </c>
      <c r="D27" s="13" t="s">
        <v>16</v>
      </c>
      <c r="E27" s="12" t="s">
        <v>41</v>
      </c>
      <c r="F27" s="10">
        <f>COUNTIF('1st Set'!L$2:L$53,'Author Check'!E39)</f>
        <v>0</v>
      </c>
      <c r="G27" s="10">
        <f>COUNTIF('2nd Set'!L$2:L$54,'Author Check'!E39)</f>
        <v>0</v>
      </c>
      <c r="H27" s="10">
        <f t="shared" si="0"/>
        <v>0</v>
      </c>
    </row>
    <row r="28" spans="1:8" x14ac:dyDescent="0.25">
      <c r="A28" s="13" t="s">
        <v>4</v>
      </c>
      <c r="B28" s="12" t="s">
        <v>33</v>
      </c>
      <c r="D28" s="13" t="s">
        <v>16</v>
      </c>
      <c r="E28" s="12" t="s">
        <v>49</v>
      </c>
      <c r="F28" s="10">
        <f>COUNTIF('1st Set'!L$2:L$53,'Author Check'!E46)</f>
        <v>2</v>
      </c>
      <c r="G28" s="10">
        <f>COUNTIF('2nd Set'!L$2:L$54,'Author Check'!E46)</f>
        <v>1</v>
      </c>
      <c r="H28" s="10">
        <f t="shared" si="0"/>
        <v>3</v>
      </c>
    </row>
    <row r="29" spans="1:8" x14ac:dyDescent="0.25">
      <c r="A29" s="13" t="s">
        <v>18</v>
      </c>
      <c r="B29" s="12" t="s">
        <v>42</v>
      </c>
      <c r="D29" s="13" t="s">
        <v>16</v>
      </c>
      <c r="E29" s="12" t="s">
        <v>25</v>
      </c>
      <c r="F29" s="10">
        <f>COUNTIF('1st Set'!L$2:L$53,'Author Check'!E3)</f>
        <v>1</v>
      </c>
      <c r="G29" s="10">
        <f>COUNTIF('2nd Set'!L$2:L$54,'Author Check'!E3)</f>
        <v>1</v>
      </c>
      <c r="H29" s="10">
        <f t="shared" si="0"/>
        <v>2</v>
      </c>
    </row>
    <row r="30" spans="1:8" x14ac:dyDescent="0.25">
      <c r="A30" s="13" t="s">
        <v>18</v>
      </c>
      <c r="B30" s="12" t="s">
        <v>28</v>
      </c>
      <c r="D30" s="13" t="s">
        <v>16</v>
      </c>
      <c r="E30" s="12" t="s">
        <v>48</v>
      </c>
      <c r="F30" s="10">
        <f>COUNTIF('1st Set'!L$2:L$53,'Author Check'!E50)</f>
        <v>0</v>
      </c>
      <c r="G30" s="10">
        <f>COUNTIF('2nd Set'!L$2:L$54,'Author Check'!E50)</f>
        <v>3</v>
      </c>
      <c r="H30" s="10">
        <f t="shared" si="0"/>
        <v>3</v>
      </c>
    </row>
    <row r="31" spans="1:8" x14ac:dyDescent="0.25">
      <c r="A31" s="13" t="s">
        <v>4</v>
      </c>
      <c r="B31" s="12" t="s">
        <v>32</v>
      </c>
      <c r="D31" s="13" t="s">
        <v>16</v>
      </c>
      <c r="E31" s="12" t="s">
        <v>26</v>
      </c>
      <c r="F31" s="10">
        <f>COUNTIF('1st Set'!L$2:L$53,'Author Check'!E37)</f>
        <v>0</v>
      </c>
      <c r="G31" s="10">
        <f>COUNTIF('2nd Set'!L$2:L$54,'Author Check'!E37)</f>
        <v>1</v>
      </c>
      <c r="H31" s="10">
        <f t="shared" si="0"/>
        <v>1</v>
      </c>
    </row>
    <row r="32" spans="1:8" x14ac:dyDescent="0.25">
      <c r="A32" s="13" t="s">
        <v>17</v>
      </c>
      <c r="B32" s="12" t="s">
        <v>58</v>
      </c>
      <c r="D32" s="13" t="s">
        <v>16</v>
      </c>
      <c r="E32" s="12" t="s">
        <v>60</v>
      </c>
      <c r="F32" s="10">
        <f>COUNTIF('1st Set'!L$2:L$53,'Author Check'!E16)</f>
        <v>2</v>
      </c>
      <c r="G32" s="10">
        <f>COUNTIF('2nd Set'!L$2:L$54,'Author Check'!E16)</f>
        <v>1</v>
      </c>
      <c r="H32" s="10">
        <f t="shared" si="0"/>
        <v>3</v>
      </c>
    </row>
    <row r="33" spans="1:8" x14ac:dyDescent="0.25">
      <c r="A33" s="13" t="s">
        <v>16</v>
      </c>
      <c r="B33" s="12" t="s">
        <v>15</v>
      </c>
      <c r="D33" s="13" t="s">
        <v>16</v>
      </c>
      <c r="E33" s="12" t="s">
        <v>14</v>
      </c>
      <c r="F33" s="10">
        <f>COUNTIF('1st Set'!L$2:L$53,'Author Check'!E18)</f>
        <v>0</v>
      </c>
      <c r="G33" s="10">
        <f>COUNTIF('2nd Set'!L$2:L$54,'Author Check'!E18)</f>
        <v>1</v>
      </c>
      <c r="H33" s="10">
        <f t="shared" si="0"/>
        <v>1</v>
      </c>
    </row>
    <row r="34" spans="1:8" x14ac:dyDescent="0.25">
      <c r="A34" s="13" t="s">
        <v>4</v>
      </c>
      <c r="B34" s="12" t="s">
        <v>7</v>
      </c>
      <c r="D34" s="13" t="s">
        <v>16</v>
      </c>
      <c r="E34" s="12" t="s">
        <v>51</v>
      </c>
      <c r="F34" s="10">
        <f>COUNTIF('1st Set'!L$2:L$53,'Author Check'!E44)</f>
        <v>1</v>
      </c>
      <c r="G34" s="10">
        <f>COUNTIF('2nd Set'!L$2:L$54,'Author Check'!E44)</f>
        <v>2</v>
      </c>
      <c r="H34" s="10">
        <f t="shared" ref="H34:H53" si="1">F34+G34</f>
        <v>3</v>
      </c>
    </row>
    <row r="35" spans="1:8" x14ac:dyDescent="0.25">
      <c r="A35" s="13" t="s">
        <v>18</v>
      </c>
      <c r="B35" s="12" t="s">
        <v>28</v>
      </c>
      <c r="D35" s="13" t="s">
        <v>16</v>
      </c>
      <c r="E35" s="12" t="s">
        <v>62</v>
      </c>
      <c r="F35" s="10">
        <f>COUNTIF('1st Set'!L$2:L$53,'Author Check'!E20)</f>
        <v>3</v>
      </c>
      <c r="G35" s="10">
        <f>COUNTIF('2nd Set'!L$2:L$54,'Author Check'!E20)</f>
        <v>1</v>
      </c>
      <c r="H35" s="10">
        <f t="shared" si="1"/>
        <v>4</v>
      </c>
    </row>
    <row r="36" spans="1:8" x14ac:dyDescent="0.25">
      <c r="A36" s="13" t="s">
        <v>17</v>
      </c>
      <c r="B36" s="12" t="s">
        <v>56</v>
      </c>
      <c r="D36" s="13" t="s">
        <v>16</v>
      </c>
      <c r="E36" s="12" t="s">
        <v>61</v>
      </c>
      <c r="F36" s="10">
        <f>COUNTIF('1st Set'!L$2:L$53,'Author Check'!E24)</f>
        <v>1</v>
      </c>
      <c r="G36" s="10">
        <f>COUNTIF('2nd Set'!L$2:L$54,'Author Check'!E24)</f>
        <v>0</v>
      </c>
      <c r="H36" s="10">
        <f t="shared" si="1"/>
        <v>1</v>
      </c>
    </row>
    <row r="37" spans="1:8" x14ac:dyDescent="0.25">
      <c r="A37" s="13" t="s">
        <v>4</v>
      </c>
      <c r="B37" s="12" t="s">
        <v>34</v>
      </c>
      <c r="D37" s="13" t="s">
        <v>16</v>
      </c>
      <c r="E37" s="12" t="s">
        <v>15</v>
      </c>
      <c r="F37" s="10">
        <f>COUNTIF('1st Set'!L$2:L$53,'Author Check'!E33)</f>
        <v>1</v>
      </c>
      <c r="G37" s="10">
        <f>COUNTIF('2nd Set'!L$2:L$54,'Author Check'!E33)</f>
        <v>2</v>
      </c>
      <c r="H37" s="10">
        <f t="shared" si="1"/>
        <v>3</v>
      </c>
    </row>
    <row r="38" spans="1:8" x14ac:dyDescent="0.25">
      <c r="A38" s="13" t="s">
        <v>18</v>
      </c>
      <c r="B38" s="12" t="s">
        <v>55</v>
      </c>
      <c r="D38" s="13" t="s">
        <v>16</v>
      </c>
      <c r="E38" s="12" t="s">
        <v>59</v>
      </c>
      <c r="F38" s="10">
        <f>COUNTIF('1st Set'!L$2:L$53,'Author Check'!E27)</f>
        <v>4</v>
      </c>
      <c r="G38" s="10">
        <f>COUNTIF('2nd Set'!L$2:L$54,'Author Check'!E27)</f>
        <v>0</v>
      </c>
      <c r="H38" s="10">
        <f t="shared" si="1"/>
        <v>4</v>
      </c>
    </row>
    <row r="39" spans="1:8" x14ac:dyDescent="0.25">
      <c r="A39" s="13" t="s">
        <v>4</v>
      </c>
      <c r="B39" s="12" t="s">
        <v>31</v>
      </c>
      <c r="D39" s="13" t="s">
        <v>16</v>
      </c>
      <c r="E39" s="12" t="s">
        <v>38</v>
      </c>
      <c r="F39" s="10">
        <f>COUNTIF('1st Set'!L$2:L$53,'Author Check'!E48)</f>
        <v>1</v>
      </c>
      <c r="G39" s="10">
        <f>COUNTIF('2nd Set'!L$2:L$54,'Author Check'!E48)</f>
        <v>0</v>
      </c>
      <c r="H39" s="10">
        <f t="shared" si="1"/>
        <v>1</v>
      </c>
    </row>
    <row r="40" spans="1:8" x14ac:dyDescent="0.25">
      <c r="A40" s="13" t="s">
        <v>16</v>
      </c>
      <c r="B40" s="12" t="s">
        <v>26</v>
      </c>
      <c r="D40" s="13" t="s">
        <v>17</v>
      </c>
      <c r="E40" s="12" t="s">
        <v>40</v>
      </c>
      <c r="F40" s="10">
        <f>COUNTIF('1st Set'!L$2:L$53,'Author Check'!E14)</f>
        <v>2</v>
      </c>
      <c r="G40" s="10">
        <f>COUNTIF('2nd Set'!L$2:L$54,'Author Check'!E14)</f>
        <v>1</v>
      </c>
      <c r="H40" s="10">
        <f t="shared" si="1"/>
        <v>3</v>
      </c>
    </row>
    <row r="41" spans="1:8" x14ac:dyDescent="0.25">
      <c r="A41" s="13" t="s">
        <v>4</v>
      </c>
      <c r="B41" s="12" t="s">
        <v>54</v>
      </c>
      <c r="D41" s="13" t="s">
        <v>17</v>
      </c>
      <c r="E41" s="12" t="s">
        <v>10</v>
      </c>
      <c r="F41" s="10">
        <f>COUNTIF('1st Set'!L$2:L$53,'Author Check'!E47)</f>
        <v>1</v>
      </c>
      <c r="G41" s="10">
        <f>COUNTIF('2nd Set'!L$2:L$54,'Author Check'!E47)</f>
        <v>0</v>
      </c>
      <c r="H41" s="10">
        <f t="shared" si="1"/>
        <v>1</v>
      </c>
    </row>
    <row r="42" spans="1:8" x14ac:dyDescent="0.25">
      <c r="A42" s="13" t="s">
        <v>18</v>
      </c>
      <c r="B42" s="12" t="s">
        <v>46</v>
      </c>
      <c r="D42" s="13" t="s">
        <v>17</v>
      </c>
      <c r="E42" s="12" t="s">
        <v>56</v>
      </c>
      <c r="F42" s="10">
        <f>COUNTIF('1st Set'!L$2:L$53,'Author Check'!E35)</f>
        <v>0</v>
      </c>
      <c r="G42" s="10">
        <f>COUNTIF('2nd Set'!L$2:L$54,'Author Check'!E35)</f>
        <v>1</v>
      </c>
      <c r="H42" s="10">
        <f t="shared" si="1"/>
        <v>1</v>
      </c>
    </row>
    <row r="43" spans="1:8" x14ac:dyDescent="0.25">
      <c r="A43" s="13" t="s">
        <v>16</v>
      </c>
      <c r="B43" s="12" t="s">
        <v>41</v>
      </c>
      <c r="D43" s="13" t="s">
        <v>17</v>
      </c>
      <c r="E43" s="12" t="s">
        <v>11</v>
      </c>
      <c r="F43" s="10">
        <f>COUNTIF('1st Set'!L$2:L$53,'Author Check'!E52)</f>
        <v>0</v>
      </c>
      <c r="G43" s="10">
        <f>COUNTIF('2nd Set'!L$2:L$54,'Author Check'!E52)</f>
        <v>1</v>
      </c>
      <c r="H43" s="10">
        <f t="shared" si="1"/>
        <v>1</v>
      </c>
    </row>
    <row r="44" spans="1:8" x14ac:dyDescent="0.25">
      <c r="A44" s="13" t="s">
        <v>4</v>
      </c>
      <c r="B44" s="12" t="s">
        <v>35</v>
      </c>
      <c r="D44" s="13" t="s">
        <v>17</v>
      </c>
      <c r="E44" s="12" t="s">
        <v>37</v>
      </c>
      <c r="F44" s="10">
        <f>COUNTIF('1st Set'!L$2:L$53,'Author Check'!E10)</f>
        <v>1</v>
      </c>
      <c r="G44" s="10">
        <f>COUNTIF('2nd Set'!L$2:L$54,'Author Check'!E10)</f>
        <v>2</v>
      </c>
      <c r="H44" s="10">
        <f t="shared" si="1"/>
        <v>3</v>
      </c>
    </row>
    <row r="45" spans="1:8" x14ac:dyDescent="0.25">
      <c r="A45" s="13" t="s">
        <v>17</v>
      </c>
      <c r="B45" s="12" t="s">
        <v>9</v>
      </c>
      <c r="D45" s="13" t="s">
        <v>17</v>
      </c>
      <c r="E45" s="12" t="s">
        <v>36</v>
      </c>
      <c r="F45" s="10">
        <f>COUNTIF('1st Set'!L$2:L$53,'Author Check'!E23)</f>
        <v>1</v>
      </c>
      <c r="G45" s="10">
        <f>COUNTIF('2nd Set'!L$2:L$54,'Author Check'!E23)</f>
        <v>0</v>
      </c>
      <c r="H45" s="10">
        <f t="shared" si="1"/>
        <v>1</v>
      </c>
    </row>
    <row r="46" spans="1:8" x14ac:dyDescent="0.25">
      <c r="A46" s="13" t="s">
        <v>18</v>
      </c>
      <c r="B46" s="12" t="s">
        <v>30</v>
      </c>
      <c r="D46" s="13" t="s">
        <v>17</v>
      </c>
      <c r="E46" s="12" t="s">
        <v>13</v>
      </c>
      <c r="F46" s="10">
        <f>COUNTIF('1st Set'!L$2:L$53,'Author Check'!E25)</f>
        <v>2</v>
      </c>
      <c r="G46" s="10">
        <f>COUNTIF('2nd Set'!L$2:L$54,'Author Check'!E25)</f>
        <v>0</v>
      </c>
      <c r="H46" s="10">
        <f t="shared" si="1"/>
        <v>2</v>
      </c>
    </row>
    <row r="47" spans="1:8" x14ac:dyDescent="0.25">
      <c r="A47" s="13" t="s">
        <v>17</v>
      </c>
      <c r="B47" s="12" t="s">
        <v>53</v>
      </c>
      <c r="D47" s="13" t="s">
        <v>17</v>
      </c>
      <c r="E47" s="12" t="s">
        <v>9</v>
      </c>
      <c r="F47" s="10">
        <f>COUNTIF('1st Set'!L$2:L$53,'Author Check'!E41)</f>
        <v>1</v>
      </c>
      <c r="G47" s="10">
        <f>COUNTIF('2nd Set'!L$2:L$54,'Author Check'!E41)</f>
        <v>0</v>
      </c>
      <c r="H47" s="10">
        <f t="shared" si="1"/>
        <v>1</v>
      </c>
    </row>
    <row r="48" spans="1:8" x14ac:dyDescent="0.25">
      <c r="A48" s="13" t="s">
        <v>4</v>
      </c>
      <c r="B48" s="12" t="s">
        <v>5</v>
      </c>
      <c r="D48" s="13" t="s">
        <v>17</v>
      </c>
      <c r="E48" s="12" t="s">
        <v>53</v>
      </c>
      <c r="F48" s="10">
        <f>COUNTIF('1st Set'!L$2:L$53,'Author Check'!E42)</f>
        <v>1</v>
      </c>
      <c r="G48" s="10">
        <f>COUNTIF('2nd Set'!L$2:L$54,'Author Check'!E42)</f>
        <v>0</v>
      </c>
      <c r="H48" s="10">
        <f t="shared" si="1"/>
        <v>1</v>
      </c>
    </row>
    <row r="49" spans="1:8" x14ac:dyDescent="0.25">
      <c r="A49" s="13" t="s">
        <v>18</v>
      </c>
      <c r="B49" s="12" t="s">
        <v>52</v>
      </c>
      <c r="D49" s="13" t="s">
        <v>17</v>
      </c>
      <c r="E49" s="12" t="s">
        <v>12</v>
      </c>
      <c r="F49" s="10">
        <f>COUNTIF('1st Set'!L$2:L$53,'Author Check'!E5)</f>
        <v>0</v>
      </c>
      <c r="G49" s="10">
        <f>COUNTIF('2nd Set'!L$2:L$54,'Author Check'!E5)</f>
        <v>1</v>
      </c>
      <c r="H49" s="10">
        <f t="shared" si="1"/>
        <v>1</v>
      </c>
    </row>
    <row r="50" spans="1:8" x14ac:dyDescent="0.25">
      <c r="A50" s="13" t="s">
        <v>17</v>
      </c>
      <c r="B50" s="12" t="s">
        <v>13</v>
      </c>
      <c r="D50" s="13" t="s">
        <v>17</v>
      </c>
      <c r="E50" s="12" t="s">
        <v>57</v>
      </c>
      <c r="F50" s="10">
        <f>COUNTIF('1st Set'!L$2:L$53,'Author Check'!E8)</f>
        <v>1</v>
      </c>
      <c r="G50" s="10">
        <f>COUNTIF('2nd Set'!L$2:L$54,'Author Check'!E8)</f>
        <v>1</v>
      </c>
      <c r="H50" s="10">
        <f t="shared" si="1"/>
        <v>2</v>
      </c>
    </row>
    <row r="51" spans="1:8" x14ac:dyDescent="0.25">
      <c r="A51" s="13" t="s">
        <v>16</v>
      </c>
      <c r="B51" s="12" t="s">
        <v>51</v>
      </c>
      <c r="D51" s="13" t="s">
        <v>17</v>
      </c>
      <c r="E51" s="12" t="s">
        <v>45</v>
      </c>
      <c r="F51" s="10">
        <f>COUNTIF('1st Set'!L$2:L$53,'Author Check'!E53)</f>
        <v>0</v>
      </c>
      <c r="G51" s="10">
        <f>COUNTIF('2nd Set'!L$2:L$54,'Author Check'!E53)</f>
        <v>1</v>
      </c>
      <c r="H51" s="10">
        <f t="shared" si="1"/>
        <v>1</v>
      </c>
    </row>
    <row r="52" spans="1:8" x14ac:dyDescent="0.25">
      <c r="A52" s="13" t="s">
        <v>18</v>
      </c>
      <c r="B52" s="12" t="s">
        <v>50</v>
      </c>
      <c r="D52" s="13" t="s">
        <v>17</v>
      </c>
      <c r="E52" s="12" t="s">
        <v>58</v>
      </c>
      <c r="F52" s="10">
        <f>COUNTIF('1st Set'!L$2:L$53,'Author Check'!E32)</f>
        <v>0</v>
      </c>
      <c r="G52" s="10">
        <f>COUNTIF('2nd Set'!L$2:L$54,'Author Check'!E32)</f>
        <v>2</v>
      </c>
      <c r="H52" s="10">
        <f t="shared" si="1"/>
        <v>2</v>
      </c>
    </row>
    <row r="53" spans="1:8" x14ac:dyDescent="0.25">
      <c r="A53" s="13" t="s">
        <v>17</v>
      </c>
      <c r="B53" s="12" t="s">
        <v>12</v>
      </c>
      <c r="D53" s="13" t="s">
        <v>17</v>
      </c>
      <c r="E53" s="12" t="s">
        <v>66</v>
      </c>
      <c r="F53" s="10">
        <f>COUNTIF('1st Set'!L$2:L$53,'Author Check'!E2)</f>
        <v>2</v>
      </c>
      <c r="G53" s="10">
        <f>COUNTIF('2nd Set'!L$2:L$54,'Author Check'!E2)</f>
        <v>1</v>
      </c>
      <c r="H53" s="10">
        <f t="shared" si="1"/>
        <v>3</v>
      </c>
    </row>
    <row r="54" spans="1:8" x14ac:dyDescent="0.25">
      <c r="A54" s="13" t="s">
        <v>17</v>
      </c>
      <c r="B54" s="12" t="s">
        <v>40</v>
      </c>
    </row>
    <row r="55" spans="1:8" x14ac:dyDescent="0.25">
      <c r="A55" s="13" t="s">
        <v>16</v>
      </c>
      <c r="B55" s="12" t="s">
        <v>49</v>
      </c>
      <c r="F55" s="10">
        <f t="shared" ref="F55:G55" si="2">SUM(F2:F54)</f>
        <v>52</v>
      </c>
      <c r="G55" s="10">
        <f t="shared" si="2"/>
        <v>48</v>
      </c>
      <c r="H55">
        <f>SUM(H2:H54)</f>
        <v>100</v>
      </c>
    </row>
    <row r="56" spans="1:8" x14ac:dyDescent="0.25">
      <c r="A56" s="13" t="s">
        <v>17</v>
      </c>
      <c r="B56" s="12" t="s">
        <v>37</v>
      </c>
    </row>
    <row r="57" spans="1:8" x14ac:dyDescent="0.25">
      <c r="A57" s="13" t="s">
        <v>4</v>
      </c>
      <c r="B57" s="12" t="s">
        <v>32</v>
      </c>
    </row>
    <row r="58" spans="1:8" x14ac:dyDescent="0.25">
      <c r="A58" s="13" t="s">
        <v>17</v>
      </c>
      <c r="B58" s="12" t="s">
        <v>10</v>
      </c>
    </row>
    <row r="59" spans="1:8" x14ac:dyDescent="0.25">
      <c r="A59" s="13" t="s">
        <v>4</v>
      </c>
      <c r="B59" s="12" t="s">
        <v>43</v>
      </c>
    </row>
    <row r="60" spans="1:8" x14ac:dyDescent="0.25">
      <c r="A60" s="13" t="s">
        <v>16</v>
      </c>
      <c r="B60" s="12" t="s">
        <v>38</v>
      </c>
    </row>
    <row r="61" spans="1:8" x14ac:dyDescent="0.25">
      <c r="A61" s="13" t="s">
        <v>16</v>
      </c>
      <c r="B61" s="12" t="s">
        <v>44</v>
      </c>
    </row>
    <row r="62" spans="1:8" x14ac:dyDescent="0.25">
      <c r="A62" s="13" t="s">
        <v>18</v>
      </c>
      <c r="B62" s="12" t="s">
        <v>42</v>
      </c>
    </row>
    <row r="63" spans="1:8" x14ac:dyDescent="0.25">
      <c r="A63" s="13" t="s">
        <v>4</v>
      </c>
      <c r="B63" s="12" t="s">
        <v>6</v>
      </c>
    </row>
    <row r="64" spans="1:8" x14ac:dyDescent="0.25">
      <c r="A64" s="13" t="s">
        <v>16</v>
      </c>
      <c r="B64" s="12" t="s">
        <v>48</v>
      </c>
    </row>
    <row r="65" spans="1:2" x14ac:dyDescent="0.25">
      <c r="A65" s="13" t="s">
        <v>4</v>
      </c>
      <c r="B65" s="12" t="s">
        <v>47</v>
      </c>
    </row>
    <row r="66" spans="1:2" x14ac:dyDescent="0.25">
      <c r="A66" s="13" t="s">
        <v>16</v>
      </c>
      <c r="B66" s="12" t="s">
        <v>27</v>
      </c>
    </row>
    <row r="67" spans="1:2" x14ac:dyDescent="0.25">
      <c r="A67" s="13" t="s">
        <v>17</v>
      </c>
      <c r="B67" s="12" t="s">
        <v>11</v>
      </c>
    </row>
    <row r="68" spans="1:2" x14ac:dyDescent="0.25">
      <c r="A68" s="13" t="s">
        <v>18</v>
      </c>
      <c r="B68" s="12" t="s">
        <v>29</v>
      </c>
    </row>
    <row r="69" spans="1:2" x14ac:dyDescent="0.25">
      <c r="A69" s="13" t="s">
        <v>17</v>
      </c>
      <c r="B69" s="12" t="s">
        <v>45</v>
      </c>
    </row>
    <row r="70" spans="1:2" x14ac:dyDescent="0.25">
      <c r="A70" s="13" t="s">
        <v>16</v>
      </c>
      <c r="B70" s="12" t="s">
        <v>14</v>
      </c>
    </row>
  </sheetData>
  <sortState ref="D2:H53">
    <sortCondition ref="D2:D53"/>
    <sortCondition ref="E2:E5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A94"/>
  <sheetViews>
    <sheetView workbookViewId="0">
      <pane xSplit="2" ySplit="1" topLeftCell="I2" activePane="bottomRight" state="frozen"/>
      <selection pane="topRight" activeCell="C1" sqref="C1"/>
      <selection pane="bottomLeft" activeCell="A2" sqref="A2"/>
      <selection pane="bottomRight" sqref="A1:Y1"/>
    </sheetView>
  </sheetViews>
  <sheetFormatPr defaultRowHeight="15" x14ac:dyDescent="0.25"/>
  <cols>
    <col min="1" max="1" width="4" style="31" bestFit="1" customWidth="1"/>
    <col min="2" max="2" width="36" style="9" bestFit="1" customWidth="1"/>
    <col min="3" max="10" width="5.7109375" style="17" customWidth="1"/>
    <col min="11" max="11" width="11.140625" style="9" bestFit="1" customWidth="1"/>
    <col min="12" max="12" width="20.42578125" style="28" bestFit="1" customWidth="1"/>
    <col min="13" max="13" width="5.85546875" style="32" bestFit="1" customWidth="1"/>
    <col min="14" max="14" width="5.85546875" customWidth="1"/>
    <col min="15" max="15" width="11.140625" bestFit="1" customWidth="1"/>
    <col min="16" max="16" width="4.5703125" bestFit="1" customWidth="1"/>
    <col min="17" max="17" width="5.42578125" bestFit="1" customWidth="1"/>
    <col min="18" max="24" width="5.42578125" customWidth="1"/>
    <col min="25" max="25" width="6.42578125" style="4" customWidth="1"/>
  </cols>
  <sheetData>
    <row r="1" spans="1:27" ht="32.25" customHeight="1" x14ac:dyDescent="0.25">
      <c r="A1" s="35" t="s">
        <v>39</v>
      </c>
      <c r="B1" s="36" t="s">
        <v>0</v>
      </c>
      <c r="C1" s="42" t="s">
        <v>4</v>
      </c>
      <c r="D1" s="42"/>
      <c r="E1" s="42" t="s">
        <v>18</v>
      </c>
      <c r="F1" s="42"/>
      <c r="G1" s="42" t="s">
        <v>16</v>
      </c>
      <c r="H1" s="42"/>
      <c r="I1" s="42" t="s">
        <v>17</v>
      </c>
      <c r="J1" s="42"/>
      <c r="K1" s="36" t="s">
        <v>2</v>
      </c>
      <c r="L1" s="37" t="s">
        <v>1</v>
      </c>
      <c r="M1" s="38" t="s">
        <v>19</v>
      </c>
      <c r="N1" s="39"/>
      <c r="O1" s="40" t="s">
        <v>2</v>
      </c>
      <c r="P1" s="40" t="s">
        <v>8</v>
      </c>
      <c r="Q1" s="41" t="s">
        <v>20</v>
      </c>
      <c r="R1" s="41">
        <v>20</v>
      </c>
      <c r="S1" s="41">
        <v>19</v>
      </c>
      <c r="T1" s="41">
        <v>18</v>
      </c>
      <c r="U1" s="41">
        <v>17</v>
      </c>
      <c r="V1" s="41">
        <v>16</v>
      </c>
      <c r="W1" s="41">
        <v>15</v>
      </c>
      <c r="X1" s="41">
        <v>14</v>
      </c>
      <c r="Y1" s="41" t="s">
        <v>167</v>
      </c>
    </row>
    <row r="2" spans="1:27" ht="18.75" customHeight="1" x14ac:dyDescent="0.25">
      <c r="A2" s="31">
        <v>53</v>
      </c>
      <c r="B2" s="25" t="str">
        <f>VLOOKUP(A2,'2nd_set source'!A:H,7,FALSE)</f>
        <v>How do you solve a problem like Maria</v>
      </c>
      <c r="C2" s="17" t="str">
        <f>IF($M2&lt;&gt;"",IF(C$1=$K2,$M2,""),"")</f>
        <v/>
      </c>
      <c r="D2" s="17" t="str">
        <f>IF($M2&lt;&gt;"",IF(D$1=$K2,$M2,""),"")</f>
        <v/>
      </c>
      <c r="E2" s="17" t="str">
        <f>IF($M2&lt;&gt;"",IF(E$1=$K2,$M2,""),"")</f>
        <v/>
      </c>
      <c r="F2" s="17" t="str">
        <f>IF($M2&lt;&gt;"",IF(F$1=$K2,$M2,""),"")</f>
        <v/>
      </c>
      <c r="G2" s="17" t="str">
        <f>IF($M2&lt;&gt;"",IF(G$1=$K2,$M2,""),"")</f>
        <v/>
      </c>
      <c r="I2" s="17">
        <f>IF($M2&lt;&gt;"",IF(I$1=$K2,$M2,""),"")</f>
        <v>18</v>
      </c>
      <c r="K2" s="25" t="str">
        <f>VLOOKUP(A2,'2nd_set source'!A:H,6,FALSE)</f>
        <v>Wantage</v>
      </c>
      <c r="L2" s="26" t="str">
        <f>VLOOKUP(A2,'2nd_set source'!A:H,8,FALSE)</f>
        <v>Sue Snow</v>
      </c>
      <c r="M2" s="32">
        <v>18</v>
      </c>
      <c r="O2" s="10" t="s">
        <v>4</v>
      </c>
      <c r="P2" s="10">
        <f>COUNTIF(K$2:K$54,O2)</f>
        <v>12</v>
      </c>
      <c r="Q2" s="4">
        <f>SUMIF(K$2:K$49,O2,M$2:M$49)</f>
        <v>196</v>
      </c>
      <c r="R2" s="10">
        <f>COUNTIFS($M$2:$M$54,R$1,$K$2:$K$54,$O2)</f>
        <v>1</v>
      </c>
      <c r="S2" s="10">
        <f t="shared" ref="S2:X5" si="0">COUNTIFS($M$2:$M$54,S$1,$K$2:$K$54,$O2)</f>
        <v>0</v>
      </c>
      <c r="T2" s="10">
        <f t="shared" si="0"/>
        <v>1</v>
      </c>
      <c r="U2" s="10">
        <f t="shared" si="0"/>
        <v>2</v>
      </c>
      <c r="V2" s="10">
        <f t="shared" si="0"/>
        <v>4</v>
      </c>
      <c r="W2" s="10">
        <f t="shared" si="0"/>
        <v>4</v>
      </c>
      <c r="X2" s="10">
        <f t="shared" si="0"/>
        <v>0</v>
      </c>
      <c r="Y2" s="10">
        <f>COUNTIFS($M$2:$M$54,"&lt;14",$K$2:$K$54,$O2)</f>
        <v>0</v>
      </c>
    </row>
    <row r="3" spans="1:27" ht="18.75" customHeight="1" x14ac:dyDescent="0.25">
      <c r="A3" s="31">
        <v>54</v>
      </c>
      <c r="B3" s="25" t="str">
        <f>VLOOKUP(A3,'2nd_set source'!A:H,7,FALSE)</f>
        <v>St Audries Bay by moonlight</v>
      </c>
      <c r="C3" s="17" t="str">
        <f t="shared" ref="C3:C49" si="1">IF($M3&lt;&gt;"",IF(C$1=$K3,$M3,""),"")</f>
        <v/>
      </c>
      <c r="E3" s="17" t="str">
        <f t="shared" ref="E3:E49" si="2">IF($M3&lt;&gt;"",IF(E$1=$K3,$M3,""),"")</f>
        <v/>
      </c>
      <c r="G3" s="17">
        <f t="shared" ref="G3:G49" si="3">IF($M3&lt;&gt;"",IF(G$1=$K3,$M3,""),"")</f>
        <v>19</v>
      </c>
      <c r="I3" s="17" t="str">
        <f t="shared" ref="I3:I49" si="4">IF($M3&lt;&gt;"",IF(I$1=$K3,$M3,""),"")</f>
        <v/>
      </c>
      <c r="K3" s="25" t="str">
        <f>VLOOKUP(A3,'2nd_set source'!A:H,6,FALSE)</f>
        <v>Swindon</v>
      </c>
      <c r="L3" s="26" t="str">
        <f>VLOOKUP(A3,'2nd_set source'!A:H,8,FALSE)</f>
        <v>John Hoskins</v>
      </c>
      <c r="M3" s="32">
        <v>19</v>
      </c>
      <c r="O3" s="10" t="s">
        <v>18</v>
      </c>
      <c r="P3" s="10">
        <f t="shared" ref="P3:P5" si="5">COUNTIF(K$2:K$54,O3)</f>
        <v>12</v>
      </c>
      <c r="Q3" s="4">
        <f t="shared" ref="Q3:Q5" si="6">SUMIF(K$2:K$49,O3,M$2:M$49)</f>
        <v>204</v>
      </c>
      <c r="R3" s="10">
        <f t="shared" ref="R3:R5" si="7">COUNTIFS($M$2:$M$54,R$1,$K$2:$K$54,$O3)</f>
        <v>0</v>
      </c>
      <c r="S3" s="10">
        <f t="shared" si="0"/>
        <v>2</v>
      </c>
      <c r="T3" s="10">
        <f t="shared" si="0"/>
        <v>2</v>
      </c>
      <c r="U3" s="10">
        <f t="shared" si="0"/>
        <v>3</v>
      </c>
      <c r="V3" s="10">
        <f t="shared" si="0"/>
        <v>4</v>
      </c>
      <c r="W3" s="10">
        <f t="shared" si="0"/>
        <v>1</v>
      </c>
      <c r="X3" s="10">
        <f t="shared" si="0"/>
        <v>0</v>
      </c>
      <c r="Y3" s="10">
        <f t="shared" ref="Y3:Y5" si="8">COUNTIFS($M$2:$M$54,"&lt;14",$K$2:$K$54,$O3)</f>
        <v>0</v>
      </c>
    </row>
    <row r="4" spans="1:27" ht="18.75" customHeight="1" x14ac:dyDescent="0.25">
      <c r="A4" s="31">
        <v>55</v>
      </c>
      <c r="B4" s="25" t="str">
        <f>VLOOKUP(A4,'2nd_set source'!A:H,7,FALSE)</f>
        <v>The Doctor</v>
      </c>
      <c r="C4" s="17" t="str">
        <f t="shared" si="1"/>
        <v/>
      </c>
      <c r="E4" s="17">
        <f t="shared" si="2"/>
        <v>17</v>
      </c>
      <c r="G4" s="17" t="str">
        <f t="shared" si="3"/>
        <v/>
      </c>
      <c r="I4" s="17" t="str">
        <f t="shared" si="4"/>
        <v/>
      </c>
      <c r="K4" s="25" t="str">
        <f>VLOOKUP(A4,'2nd_set source'!A:H,6,FALSE)</f>
        <v>Cirencester</v>
      </c>
      <c r="L4" s="26" t="str">
        <f>VLOOKUP(A4,'2nd_set source'!A:H,8,FALSE)</f>
        <v>John Simmons</v>
      </c>
      <c r="M4" s="32">
        <v>17</v>
      </c>
      <c r="O4" t="s">
        <v>16</v>
      </c>
      <c r="P4" s="10">
        <f t="shared" si="5"/>
        <v>12</v>
      </c>
      <c r="Q4" s="4">
        <f t="shared" si="6"/>
        <v>210</v>
      </c>
      <c r="R4" s="10">
        <f t="shared" si="7"/>
        <v>2</v>
      </c>
      <c r="S4" s="10">
        <f t="shared" si="0"/>
        <v>3</v>
      </c>
      <c r="T4" s="10">
        <f t="shared" si="0"/>
        <v>1</v>
      </c>
      <c r="U4" s="10">
        <f t="shared" si="0"/>
        <v>1</v>
      </c>
      <c r="V4" s="10">
        <f t="shared" si="0"/>
        <v>3</v>
      </c>
      <c r="W4" s="10">
        <f t="shared" si="0"/>
        <v>2</v>
      </c>
      <c r="X4" s="10">
        <f t="shared" si="0"/>
        <v>0</v>
      </c>
      <c r="Y4" s="10">
        <f t="shared" si="8"/>
        <v>0</v>
      </c>
    </row>
    <row r="5" spans="1:27" ht="18.75" customHeight="1" x14ac:dyDescent="0.25">
      <c r="A5" s="31">
        <v>56</v>
      </c>
      <c r="B5" s="25" t="str">
        <f>VLOOKUP(A5,'2nd_set source'!A:H,7,FALSE)</f>
        <v>One Foot of 'Flying' Francesca</v>
      </c>
      <c r="C5" s="17" t="str">
        <f t="shared" si="1"/>
        <v/>
      </c>
      <c r="E5" s="17" t="str">
        <f t="shared" si="2"/>
        <v/>
      </c>
      <c r="G5" s="17" t="str">
        <f t="shared" si="3"/>
        <v/>
      </c>
      <c r="I5" s="17">
        <f t="shared" si="4"/>
        <v>19</v>
      </c>
      <c r="K5" s="25" t="str">
        <f>VLOOKUP(A5,'2nd_set source'!A:H,6,FALSE)</f>
        <v>Wantage</v>
      </c>
      <c r="L5" s="26" t="str">
        <f>VLOOKUP(A5,'2nd_set source'!A:H,8,FALSE)</f>
        <v>Peter Kent</v>
      </c>
      <c r="M5" s="32">
        <v>19</v>
      </c>
      <c r="O5" t="s">
        <v>17</v>
      </c>
      <c r="P5" s="10">
        <f t="shared" si="5"/>
        <v>12</v>
      </c>
      <c r="Q5" s="4">
        <f t="shared" si="6"/>
        <v>209</v>
      </c>
      <c r="R5" s="10">
        <f t="shared" si="7"/>
        <v>1</v>
      </c>
      <c r="S5" s="10">
        <f t="shared" si="0"/>
        <v>2</v>
      </c>
      <c r="T5" s="10">
        <f t="shared" si="0"/>
        <v>3</v>
      </c>
      <c r="U5" s="10">
        <f t="shared" si="0"/>
        <v>3</v>
      </c>
      <c r="V5" s="10">
        <f t="shared" si="0"/>
        <v>1</v>
      </c>
      <c r="W5" s="10">
        <f t="shared" si="0"/>
        <v>2</v>
      </c>
      <c r="X5" s="10">
        <f t="shared" si="0"/>
        <v>0</v>
      </c>
      <c r="Y5" s="10">
        <f t="shared" si="8"/>
        <v>0</v>
      </c>
    </row>
    <row r="6" spans="1:27" ht="18.75" customHeight="1" x14ac:dyDescent="0.25">
      <c r="A6" s="31">
        <v>57</v>
      </c>
      <c r="B6" s="25" t="str">
        <f>VLOOKUP(A6,'2nd_set source'!A:H,7,FALSE)</f>
        <v>The Singer</v>
      </c>
      <c r="C6" s="17">
        <f t="shared" si="1"/>
        <v>16</v>
      </c>
      <c r="E6" s="17" t="str">
        <f t="shared" si="2"/>
        <v/>
      </c>
      <c r="G6" s="17" t="str">
        <f t="shared" si="3"/>
        <v/>
      </c>
      <c r="I6" s="17" t="str">
        <f t="shared" si="4"/>
        <v/>
      </c>
      <c r="K6" s="25" t="str">
        <f>VLOOKUP(A6,'2nd_set source'!A:H,6,FALSE)</f>
        <v>Calne</v>
      </c>
      <c r="L6" s="26" t="str">
        <f>VLOOKUP(A6,'2nd_set source'!A:H,8,FALSE)</f>
        <v>Geoff Hawkins</v>
      </c>
      <c r="M6" s="32">
        <v>16</v>
      </c>
    </row>
    <row r="7" spans="1:27" ht="18.75" customHeight="1" x14ac:dyDescent="0.25">
      <c r="A7" s="31">
        <v>58</v>
      </c>
      <c r="B7" s="25" t="str">
        <f>VLOOKUP(A7,'2nd_set source'!A:H,7,FALSE)</f>
        <v>Vestry Roses</v>
      </c>
      <c r="C7" s="17" t="str">
        <f t="shared" si="1"/>
        <v/>
      </c>
      <c r="E7" s="17">
        <f t="shared" si="2"/>
        <v>16</v>
      </c>
      <c r="G7" s="17" t="str">
        <f t="shared" si="3"/>
        <v/>
      </c>
      <c r="I7" s="17" t="str">
        <f t="shared" si="4"/>
        <v/>
      </c>
      <c r="K7" s="25" t="str">
        <f>VLOOKUP(A7,'2nd_set source'!A:H,6,FALSE)</f>
        <v>Cirencester</v>
      </c>
      <c r="L7" s="26" t="str">
        <f>VLOOKUP(A7,'2nd_set source'!A:H,8,FALSE)</f>
        <v>Paul Jones</v>
      </c>
      <c r="M7" s="32">
        <v>16</v>
      </c>
      <c r="O7" s="1" t="s">
        <v>24</v>
      </c>
      <c r="P7" s="1"/>
      <c r="Q7" s="1"/>
      <c r="R7" s="1">
        <v>20</v>
      </c>
      <c r="S7" s="1">
        <v>19</v>
      </c>
      <c r="T7" s="1">
        <v>18</v>
      </c>
      <c r="U7" s="1">
        <v>17</v>
      </c>
      <c r="V7" s="1">
        <v>16</v>
      </c>
      <c r="W7" s="1">
        <v>15</v>
      </c>
      <c r="X7" s="1">
        <v>14</v>
      </c>
      <c r="Y7" s="3" t="s">
        <v>167</v>
      </c>
      <c r="AA7" s="4"/>
    </row>
    <row r="8" spans="1:27" ht="18.75" customHeight="1" x14ac:dyDescent="0.25">
      <c r="A8" s="31">
        <v>59</v>
      </c>
      <c r="B8" s="25" t="str">
        <f>VLOOKUP(A8,'2nd_set source'!A:H,7,FALSE)</f>
        <v>Rhodedendron Flower</v>
      </c>
      <c r="C8" s="17" t="str">
        <f t="shared" si="1"/>
        <v/>
      </c>
      <c r="E8" s="17" t="str">
        <f t="shared" si="2"/>
        <v/>
      </c>
      <c r="G8" s="17" t="str">
        <f t="shared" si="3"/>
        <v/>
      </c>
      <c r="I8" s="17">
        <f t="shared" si="4"/>
        <v>15</v>
      </c>
      <c r="K8" s="25" t="str">
        <f>VLOOKUP(A8,'2nd_set source'!A:H,6,FALSE)</f>
        <v>Wantage</v>
      </c>
      <c r="L8" s="26" t="str">
        <f>VLOOKUP(A8,'2nd_set source'!A:H,8,FALSE)</f>
        <v>Peter Thompson</v>
      </c>
      <c r="M8" s="32">
        <v>15</v>
      </c>
      <c r="O8" s="6" t="s">
        <v>18</v>
      </c>
      <c r="P8" s="7">
        <f>P2+'1st Set'!P2</f>
        <v>25</v>
      </c>
      <c r="Q8" s="7">
        <f>Q2+'1st Set'!Q2</f>
        <v>410</v>
      </c>
      <c r="R8">
        <f>R2+'1st Set'!R2</f>
        <v>2</v>
      </c>
      <c r="S8" s="10">
        <f>S2+'1st Set'!S2</f>
        <v>2</v>
      </c>
      <c r="T8" s="10">
        <f>T2+'1st Set'!T2</f>
        <v>2</v>
      </c>
      <c r="U8" s="10">
        <f>U2+'1st Set'!U2</f>
        <v>3</v>
      </c>
      <c r="V8" s="10">
        <f>V2+'1st Set'!V2</f>
        <v>7</v>
      </c>
      <c r="W8" s="10">
        <f>W2+'1st Set'!W2</f>
        <v>7</v>
      </c>
      <c r="X8" s="10">
        <f>X2+'1st Set'!X2</f>
        <v>2</v>
      </c>
      <c r="Y8" s="10">
        <f>Y2+'1st Set'!Y2</f>
        <v>0</v>
      </c>
      <c r="AA8" s="4"/>
    </row>
    <row r="9" spans="1:27" ht="18.75" customHeight="1" x14ac:dyDescent="0.25">
      <c r="A9" s="31">
        <v>60</v>
      </c>
      <c r="B9" s="25" t="str">
        <f>VLOOKUP(A9,'2nd_set source'!A:H,7,FALSE)</f>
        <v>Saltburn Pier 2</v>
      </c>
      <c r="C9" s="17" t="str">
        <f t="shared" si="1"/>
        <v/>
      </c>
      <c r="E9" s="17">
        <f t="shared" si="2"/>
        <v>17</v>
      </c>
      <c r="G9" s="17" t="str">
        <f t="shared" si="3"/>
        <v/>
      </c>
      <c r="I9" s="17" t="str">
        <f t="shared" si="4"/>
        <v/>
      </c>
      <c r="K9" s="25" t="str">
        <f>VLOOKUP(A9,'2nd_set source'!A:H,6,FALSE)</f>
        <v>Cirencester</v>
      </c>
      <c r="L9" s="26" t="str">
        <f>VLOOKUP(A9,'2nd_set source'!A:H,8,FALSE)</f>
        <v>Shaun Little</v>
      </c>
      <c r="M9" s="32">
        <v>17</v>
      </c>
      <c r="O9" s="6" t="s">
        <v>4</v>
      </c>
      <c r="P9" s="7">
        <f>P3+'1st Set'!P3</f>
        <v>25</v>
      </c>
      <c r="Q9" s="7">
        <f>Q3+'1st Set'!Q3</f>
        <v>429</v>
      </c>
      <c r="R9" s="10">
        <f>R3+'1st Set'!R3</f>
        <v>2</v>
      </c>
      <c r="S9" s="10">
        <f>S3+'1st Set'!S3</f>
        <v>3</v>
      </c>
      <c r="T9" s="10">
        <f>T3+'1st Set'!T3</f>
        <v>3</v>
      </c>
      <c r="U9" s="10">
        <f>U3+'1st Set'!U3</f>
        <v>8</v>
      </c>
      <c r="V9" s="10">
        <f>V3+'1st Set'!V3</f>
        <v>7</v>
      </c>
      <c r="W9" s="10">
        <f>W3+'1st Set'!W3</f>
        <v>2</v>
      </c>
      <c r="X9" s="10">
        <f>X3+'1st Set'!X3</f>
        <v>0</v>
      </c>
      <c r="Y9" s="10">
        <f>Y3+'1st Set'!Y3</f>
        <v>0</v>
      </c>
      <c r="AA9" s="4"/>
    </row>
    <row r="10" spans="1:27" ht="18.75" customHeight="1" x14ac:dyDescent="0.25">
      <c r="A10" s="31">
        <v>61</v>
      </c>
      <c r="B10" s="25" t="str">
        <f>VLOOKUP(A10,'2nd_set source'!A:H,7,FALSE)</f>
        <v>Green Eye</v>
      </c>
      <c r="C10" s="17" t="str">
        <f t="shared" si="1"/>
        <v/>
      </c>
      <c r="E10" s="17" t="str">
        <f t="shared" si="2"/>
        <v/>
      </c>
      <c r="G10" s="17" t="str">
        <f t="shared" si="3"/>
        <v/>
      </c>
      <c r="I10" s="17">
        <f t="shared" si="4"/>
        <v>15</v>
      </c>
      <c r="K10" s="25" t="str">
        <f>VLOOKUP(A10,'2nd_set source'!A:H,6,FALSE)</f>
        <v>Wantage</v>
      </c>
      <c r="L10" s="26" t="str">
        <f>VLOOKUP(A10,'2nd_set source'!A:H,8,FALSE)</f>
        <v>Lynn Christer</v>
      </c>
      <c r="M10" s="32">
        <v>15</v>
      </c>
      <c r="O10" s="6" t="s">
        <v>16</v>
      </c>
      <c r="P10" s="7">
        <f>P4+'1st Set'!P4</f>
        <v>25</v>
      </c>
      <c r="Q10" s="7">
        <f>Q4+'1st Set'!Q4</f>
        <v>443</v>
      </c>
      <c r="R10" s="10">
        <f>R4+'1st Set'!R4</f>
        <v>6</v>
      </c>
      <c r="S10" s="10">
        <f>S4+'1st Set'!S4</f>
        <v>5</v>
      </c>
      <c r="T10" s="10">
        <f>T4+'1st Set'!T4</f>
        <v>4</v>
      </c>
      <c r="U10" s="10">
        <f>U4+'1st Set'!U4</f>
        <v>1</v>
      </c>
      <c r="V10" s="10">
        <f>V4+'1st Set'!V4</f>
        <v>4</v>
      </c>
      <c r="W10" s="10">
        <f>W4+'1st Set'!W4</f>
        <v>5</v>
      </c>
      <c r="X10" s="10">
        <f>X4+'1st Set'!X4</f>
        <v>0</v>
      </c>
      <c r="Y10" s="10">
        <f>Y4+'1st Set'!Y4</f>
        <v>0</v>
      </c>
      <c r="AA10" s="4"/>
    </row>
    <row r="11" spans="1:27" ht="18.75" customHeight="1" x14ac:dyDescent="0.25">
      <c r="A11" s="31">
        <v>62</v>
      </c>
      <c r="B11" s="25" t="str">
        <f>VLOOKUP(A11,'2nd_set source'!A:H,7,FALSE)</f>
        <v>Sea dogs</v>
      </c>
      <c r="C11" s="17">
        <f t="shared" si="1"/>
        <v>15</v>
      </c>
      <c r="E11" s="17" t="str">
        <f t="shared" si="2"/>
        <v/>
      </c>
      <c r="G11" s="17" t="str">
        <f t="shared" si="3"/>
        <v/>
      </c>
      <c r="I11" s="17" t="str">
        <f t="shared" si="4"/>
        <v/>
      </c>
      <c r="K11" s="25" t="str">
        <f>VLOOKUP(A11,'2nd_set source'!A:H,6,FALSE)</f>
        <v>Calne</v>
      </c>
      <c r="L11" s="26" t="str">
        <f>VLOOKUP(A11,'2nd_set source'!A:H,8,FALSE)</f>
        <v>Ann Tubb</v>
      </c>
      <c r="M11" s="32">
        <v>15</v>
      </c>
      <c r="O11" s="6" t="s">
        <v>17</v>
      </c>
      <c r="P11" s="7">
        <f>P5+'1st Set'!P5</f>
        <v>25</v>
      </c>
      <c r="Q11" s="7">
        <f>Q5+'1st Set'!Q5</f>
        <v>442</v>
      </c>
      <c r="R11" s="10">
        <f>R5+'1st Set'!R5</f>
        <v>3</v>
      </c>
      <c r="S11" s="10">
        <f>S5+'1st Set'!S5</f>
        <v>5</v>
      </c>
      <c r="T11" s="10">
        <f>T5+'1st Set'!T5</f>
        <v>5</v>
      </c>
      <c r="U11" s="10">
        <f>U5+'1st Set'!U5</f>
        <v>7</v>
      </c>
      <c r="V11" s="10">
        <f>V5+'1st Set'!V5</f>
        <v>3</v>
      </c>
      <c r="W11" s="10">
        <f>W5+'1st Set'!W5</f>
        <v>2</v>
      </c>
      <c r="X11" s="10">
        <f>X5+'1st Set'!X5</f>
        <v>0</v>
      </c>
      <c r="Y11" s="10">
        <f>Y5+'1st Set'!Y5</f>
        <v>0</v>
      </c>
      <c r="AA11" s="4"/>
    </row>
    <row r="12" spans="1:27" ht="18.75" customHeight="1" x14ac:dyDescent="0.25">
      <c r="A12" s="31">
        <v>63</v>
      </c>
      <c r="B12" s="25" t="str">
        <f>VLOOKUP(A12,'2nd_set source'!A:H,7,FALSE)</f>
        <v>Planet Zanussi</v>
      </c>
      <c r="C12" s="17" t="str">
        <f t="shared" si="1"/>
        <v/>
      </c>
      <c r="E12" s="17" t="str">
        <f t="shared" si="2"/>
        <v/>
      </c>
      <c r="G12" s="17" t="str">
        <f t="shared" si="3"/>
        <v/>
      </c>
      <c r="I12" s="17">
        <f t="shared" si="4"/>
        <v>18</v>
      </c>
      <c r="K12" s="25" t="str">
        <f>VLOOKUP(A12,'2nd_set source'!A:H,6,FALSE)</f>
        <v>Wantage</v>
      </c>
      <c r="L12" s="26" t="str">
        <f>VLOOKUP(A12,'2nd_set source'!A:H,8,FALSE)</f>
        <v>Lynn Christer</v>
      </c>
      <c r="M12" s="32">
        <v>18</v>
      </c>
      <c r="O12" s="7"/>
      <c r="P12" s="7"/>
      <c r="Q12" s="7"/>
      <c r="R12" s="8">
        <f t="shared" ref="R12:X12" si="9">SUM(R8:R11)/100</f>
        <v>0.13</v>
      </c>
      <c r="S12" s="8">
        <f t="shared" si="9"/>
        <v>0.15</v>
      </c>
      <c r="T12" s="8">
        <f t="shared" si="9"/>
        <v>0.14000000000000001</v>
      </c>
      <c r="U12" s="8">
        <f t="shared" si="9"/>
        <v>0.19</v>
      </c>
      <c r="V12" s="8">
        <f t="shared" si="9"/>
        <v>0.21</v>
      </c>
      <c r="W12" s="8">
        <f t="shared" si="9"/>
        <v>0.16</v>
      </c>
      <c r="X12" s="8">
        <f t="shared" si="9"/>
        <v>0.02</v>
      </c>
      <c r="Y12"/>
      <c r="AA12" s="4"/>
    </row>
    <row r="13" spans="1:27" ht="18.75" customHeight="1" x14ac:dyDescent="0.25">
      <c r="A13" s="31">
        <v>64</v>
      </c>
      <c r="B13" s="25" t="str">
        <f>VLOOKUP(A13,'2nd_set source'!A:H,7,FALSE)</f>
        <v>Whitby Abbey</v>
      </c>
      <c r="C13" s="17" t="str">
        <f t="shared" si="1"/>
        <v/>
      </c>
      <c r="E13" s="17">
        <f t="shared" si="2"/>
        <v>16</v>
      </c>
      <c r="G13" s="17" t="str">
        <f t="shared" si="3"/>
        <v/>
      </c>
      <c r="I13" s="17" t="str">
        <f t="shared" si="4"/>
        <v/>
      </c>
      <c r="K13" s="25" t="str">
        <f>VLOOKUP(A13,'2nd_set source'!A:H,6,FALSE)</f>
        <v>Cirencester</v>
      </c>
      <c r="L13" s="26" t="str">
        <f>VLOOKUP(A13,'2nd_set source'!A:H,8,FALSE)</f>
        <v>Shaun Little</v>
      </c>
      <c r="M13" s="32">
        <v>16</v>
      </c>
    </row>
    <row r="14" spans="1:27" ht="18.75" customHeight="1" x14ac:dyDescent="0.25">
      <c r="A14" s="31">
        <v>65</v>
      </c>
      <c r="B14" s="25" t="str">
        <f>VLOOKUP(A14,'2nd_set source'!A:H,7,FALSE)</f>
        <v>Stu</v>
      </c>
      <c r="C14" s="17" t="str">
        <f t="shared" si="1"/>
        <v/>
      </c>
      <c r="E14" s="17" t="str">
        <f t="shared" si="2"/>
        <v/>
      </c>
      <c r="G14" s="17">
        <f t="shared" si="3"/>
        <v>18</v>
      </c>
      <c r="I14" s="17" t="str">
        <f t="shared" si="4"/>
        <v/>
      </c>
      <c r="K14" s="25" t="str">
        <f>VLOOKUP(A14,'2nd_set source'!A:H,6,FALSE)</f>
        <v>Swindon</v>
      </c>
      <c r="L14" s="26" t="str">
        <f>VLOOKUP(A14,'2nd_set source'!A:H,8,FALSE)</f>
        <v>Darren Coleman</v>
      </c>
      <c r="M14" s="32">
        <v>18</v>
      </c>
    </row>
    <row r="15" spans="1:27" ht="18.75" customHeight="1" x14ac:dyDescent="0.25">
      <c r="A15" s="31">
        <v>66</v>
      </c>
      <c r="B15" s="25" t="str">
        <f>VLOOKUP(A15,'2nd_set source'!A:H,7,FALSE)</f>
        <v>Small Skipper</v>
      </c>
      <c r="C15" s="17" t="str">
        <f t="shared" si="1"/>
        <v/>
      </c>
      <c r="E15" s="17">
        <f t="shared" si="2"/>
        <v>18</v>
      </c>
      <c r="G15" s="17" t="str">
        <f t="shared" si="3"/>
        <v/>
      </c>
      <c r="I15" s="17" t="str">
        <f t="shared" si="4"/>
        <v/>
      </c>
      <c r="K15" s="25" t="str">
        <f>VLOOKUP(A15,'2nd_set source'!A:H,6,FALSE)</f>
        <v>Cirencester</v>
      </c>
      <c r="L15" s="26" t="str">
        <f>VLOOKUP(A15,'2nd_set source'!A:H,8,FALSE)</f>
        <v>Marlene Finlayson</v>
      </c>
      <c r="M15" s="32">
        <v>18</v>
      </c>
    </row>
    <row r="16" spans="1:27" ht="18.75" customHeight="1" x14ac:dyDescent="0.25">
      <c r="A16" s="31">
        <v>67</v>
      </c>
      <c r="B16" s="25" t="str">
        <f>VLOOKUP(A16,'2nd_set source'!A:H,7,FALSE)</f>
        <v>Ziesal</v>
      </c>
      <c r="C16" s="17" t="str">
        <f t="shared" si="1"/>
        <v/>
      </c>
      <c r="E16" s="17" t="str">
        <f t="shared" si="2"/>
        <v/>
      </c>
      <c r="G16" s="17">
        <f t="shared" si="3"/>
        <v>19</v>
      </c>
      <c r="I16" s="17" t="str">
        <f t="shared" si="4"/>
        <v/>
      </c>
      <c r="K16" s="25" t="str">
        <f>VLOOKUP(A16,'2nd_set source'!A:H,6,FALSE)</f>
        <v>Swindon</v>
      </c>
      <c r="L16" s="26" t="str">
        <f>VLOOKUP(A16,'2nd_set source'!A:H,8,FALSE)</f>
        <v>John Hoskins</v>
      </c>
      <c r="M16" s="32">
        <v>19</v>
      </c>
    </row>
    <row r="17" spans="1:13" ht="18.75" customHeight="1" x14ac:dyDescent="0.25">
      <c r="A17" s="31">
        <v>68</v>
      </c>
      <c r="B17" s="25" t="str">
        <f>VLOOKUP(A17,'2nd_set source'!A:H,7,FALSE)</f>
        <v>St Lukes Frampton Mansell</v>
      </c>
      <c r="C17" s="17" t="str">
        <f t="shared" si="1"/>
        <v/>
      </c>
      <c r="E17" s="17">
        <f t="shared" si="2"/>
        <v>19</v>
      </c>
      <c r="G17" s="17" t="str">
        <f t="shared" si="3"/>
        <v/>
      </c>
      <c r="I17" s="17" t="str">
        <f t="shared" si="4"/>
        <v/>
      </c>
      <c r="K17" s="25" t="str">
        <f>VLOOKUP(A17,'2nd_set source'!A:H,6,FALSE)</f>
        <v>Cirencester</v>
      </c>
      <c r="L17" s="26" t="str">
        <f>VLOOKUP(A17,'2nd_set source'!A:H,8,FALSE)</f>
        <v>Paul Jones</v>
      </c>
      <c r="M17" s="32">
        <v>19</v>
      </c>
    </row>
    <row r="18" spans="1:13" ht="18.75" customHeight="1" x14ac:dyDescent="0.25">
      <c r="A18" s="31">
        <v>69</v>
      </c>
      <c r="B18" s="25" t="str">
        <f>VLOOKUP(A18,'2nd_set source'!A:H,7,FALSE)</f>
        <v>Looking down on the world</v>
      </c>
      <c r="C18" s="17" t="str">
        <f t="shared" si="1"/>
        <v/>
      </c>
      <c r="E18" s="17" t="str">
        <f t="shared" si="2"/>
        <v/>
      </c>
      <c r="G18" s="17" t="str">
        <f t="shared" si="3"/>
        <v/>
      </c>
      <c r="I18" s="17">
        <f t="shared" si="4"/>
        <v>16</v>
      </c>
      <c r="K18" s="25" t="str">
        <f>VLOOKUP(A18,'2nd_set source'!A:H,6,FALSE)</f>
        <v>Wantage</v>
      </c>
      <c r="L18" s="26" t="str">
        <f>VLOOKUP(A18,'2nd_set source'!A:H,8,FALSE)</f>
        <v>Andy Wilson</v>
      </c>
      <c r="M18" s="32">
        <v>16</v>
      </c>
    </row>
    <row r="19" spans="1:13" ht="18.75" customHeight="1" x14ac:dyDescent="0.25">
      <c r="A19" s="31">
        <v>70</v>
      </c>
      <c r="B19" s="25" t="str">
        <f>VLOOKUP(A19,'2nd_set source'!A:H,7,FALSE)</f>
        <v>Wine Cellar</v>
      </c>
      <c r="C19" s="17" t="str">
        <f t="shared" si="1"/>
        <v/>
      </c>
      <c r="E19" s="17">
        <f t="shared" si="2"/>
        <v>16</v>
      </c>
      <c r="G19" s="17" t="str">
        <f t="shared" si="3"/>
        <v/>
      </c>
      <c r="I19" s="17" t="str">
        <f t="shared" si="4"/>
        <v/>
      </c>
      <c r="K19" s="25" t="str">
        <f>VLOOKUP(A19,'2nd_set source'!A:H,6,FALSE)</f>
        <v>Cirencester</v>
      </c>
      <c r="L19" s="26" t="str">
        <f>VLOOKUP(A19,'2nd_set source'!A:H,8,FALSE)</f>
        <v>C Smith</v>
      </c>
      <c r="M19" s="32">
        <v>16</v>
      </c>
    </row>
    <row r="20" spans="1:13" ht="18.75" customHeight="1" x14ac:dyDescent="0.25">
      <c r="A20" s="31">
        <v>71</v>
      </c>
      <c r="B20" s="25" t="str">
        <f>VLOOKUP(A20,'2nd_set source'!A:H,7,FALSE)</f>
        <v>Windy Day Saunton Sands</v>
      </c>
      <c r="C20" s="17" t="str">
        <f t="shared" si="1"/>
        <v/>
      </c>
      <c r="E20" s="17" t="str">
        <f t="shared" si="2"/>
        <v/>
      </c>
      <c r="G20" s="17">
        <f t="shared" si="3"/>
        <v>16</v>
      </c>
      <c r="I20" s="17" t="str">
        <f t="shared" si="4"/>
        <v/>
      </c>
      <c r="K20" s="25" t="str">
        <f>VLOOKUP(A20,'2nd_set source'!A:H,6,FALSE)</f>
        <v>Swindon</v>
      </c>
      <c r="L20" s="26" t="str">
        <f>VLOOKUP(A20,'2nd_set source'!A:H,8,FALSE)</f>
        <v>Lyn Day</v>
      </c>
      <c r="M20" s="32">
        <v>16</v>
      </c>
    </row>
    <row r="21" spans="1:13" ht="18.75" customHeight="1" x14ac:dyDescent="0.25">
      <c r="A21" s="31">
        <v>72</v>
      </c>
      <c r="B21" s="25" t="str">
        <f>VLOOKUP(A21,'2nd_set source'!A:H,7,FALSE)</f>
        <v>Ladybird on Iris</v>
      </c>
      <c r="C21" s="17" t="str">
        <f t="shared" si="1"/>
        <v/>
      </c>
      <c r="E21" s="17" t="str">
        <f t="shared" si="2"/>
        <v/>
      </c>
      <c r="G21" s="17" t="str">
        <f t="shared" si="3"/>
        <v/>
      </c>
      <c r="I21" s="17">
        <f t="shared" si="4"/>
        <v>20</v>
      </c>
      <c r="K21" s="25" t="str">
        <f>VLOOKUP(A21,'2nd_set source'!A:H,6,FALSE)</f>
        <v>Wantage</v>
      </c>
      <c r="L21" s="26" t="str">
        <f>VLOOKUP(A21,'2nd_set source'!A:H,8,FALSE)</f>
        <v>Peter Thompson</v>
      </c>
      <c r="M21" s="32">
        <v>20</v>
      </c>
    </row>
    <row r="22" spans="1:13" ht="18.75" customHeight="1" x14ac:dyDescent="0.25">
      <c r="A22" s="31">
        <v>73</v>
      </c>
      <c r="B22" s="25" t="str">
        <f>VLOOKUP(A22,'2nd_set source'!A:H,7,FALSE)</f>
        <v>Pulling together</v>
      </c>
      <c r="C22" s="17" t="str">
        <f t="shared" si="1"/>
        <v/>
      </c>
      <c r="E22" s="17">
        <f t="shared" si="2"/>
        <v>16</v>
      </c>
      <c r="G22" s="17" t="str">
        <f t="shared" si="3"/>
        <v/>
      </c>
      <c r="I22" s="17" t="str">
        <f t="shared" si="4"/>
        <v/>
      </c>
      <c r="K22" s="25" t="str">
        <f>VLOOKUP(A22,'2nd_set source'!A:H,6,FALSE)</f>
        <v>Cirencester</v>
      </c>
      <c r="L22" s="26" t="str">
        <f>VLOOKUP(A22,'2nd_set source'!A:H,8,FALSE)</f>
        <v>Marlene Finlayson</v>
      </c>
      <c r="M22" s="32">
        <v>16</v>
      </c>
    </row>
    <row r="23" spans="1:13" ht="18.75" customHeight="1" x14ac:dyDescent="0.25">
      <c r="A23" s="31">
        <v>74</v>
      </c>
      <c r="B23" s="25" t="str">
        <f>VLOOKUP(A23,'2nd_set source'!A:H,7,FALSE)</f>
        <v>Sammie</v>
      </c>
      <c r="C23" s="17" t="str">
        <f t="shared" si="1"/>
        <v/>
      </c>
      <c r="E23" s="17" t="str">
        <f t="shared" si="2"/>
        <v/>
      </c>
      <c r="G23" s="17">
        <f t="shared" si="3"/>
        <v>16</v>
      </c>
      <c r="I23" s="17" t="str">
        <f t="shared" si="4"/>
        <v/>
      </c>
      <c r="K23" s="25" t="str">
        <f>VLOOKUP(A23,'2nd_set source'!A:H,6,FALSE)</f>
        <v>Swindon</v>
      </c>
      <c r="L23" s="26" t="str">
        <f>VLOOKUP(A23,'2nd_set source'!A:H,8,FALSE)</f>
        <v>John Hoskins</v>
      </c>
      <c r="M23" s="32">
        <v>16</v>
      </c>
    </row>
    <row r="24" spans="1:13" ht="18.75" customHeight="1" x14ac:dyDescent="0.25">
      <c r="A24" s="31">
        <v>75</v>
      </c>
      <c r="B24" s="25" t="str">
        <f>VLOOKUP(A24,'2nd_set source'!A:H,7,FALSE)</f>
        <v>Backlit Buzzard over Letcombe</v>
      </c>
      <c r="C24" s="17" t="str">
        <f t="shared" si="1"/>
        <v/>
      </c>
      <c r="E24" s="17" t="str">
        <f t="shared" si="2"/>
        <v/>
      </c>
      <c r="G24" s="17" t="str">
        <f t="shared" si="3"/>
        <v/>
      </c>
      <c r="I24" s="17">
        <f t="shared" si="4"/>
        <v>17</v>
      </c>
      <c r="K24" s="25" t="str">
        <f>VLOOKUP(A24,'2nd_set source'!A:H,6,FALSE)</f>
        <v>Wantage</v>
      </c>
      <c r="L24" s="26" t="str">
        <f>VLOOKUP(A24,'2nd_set source'!A:H,8,FALSE)</f>
        <v>Peter Kent</v>
      </c>
      <c r="M24" s="32">
        <v>17</v>
      </c>
    </row>
    <row r="25" spans="1:13" ht="18.75" customHeight="1" x14ac:dyDescent="0.25">
      <c r="A25" s="31">
        <v>76</v>
      </c>
      <c r="B25" s="25" t="str">
        <f>VLOOKUP(A25,'2nd_set source'!A:H,7,FALSE)</f>
        <v>teazle</v>
      </c>
      <c r="C25" s="17" t="str">
        <f t="shared" si="1"/>
        <v/>
      </c>
      <c r="E25" s="17">
        <f t="shared" si="2"/>
        <v>17</v>
      </c>
      <c r="G25" s="17" t="str">
        <f t="shared" si="3"/>
        <v/>
      </c>
      <c r="I25" s="17" t="str">
        <f t="shared" si="4"/>
        <v/>
      </c>
      <c r="K25" s="25" t="str">
        <f>VLOOKUP(A25,'2nd_set source'!A:H,6,FALSE)</f>
        <v>Cirencester</v>
      </c>
      <c r="L25" s="26" t="str">
        <f>VLOOKUP(A25,'2nd_set source'!A:H,8,FALSE)</f>
        <v>Lionel S</v>
      </c>
      <c r="M25" s="32">
        <v>17</v>
      </c>
    </row>
    <row r="26" spans="1:13" ht="18.75" customHeight="1" x14ac:dyDescent="0.25">
      <c r="A26" s="31">
        <v>77</v>
      </c>
      <c r="B26" s="25" t="str">
        <f>VLOOKUP(A26,'2nd_set source'!A:H,7,FALSE)</f>
        <v>Paignton Pier</v>
      </c>
      <c r="C26" s="17" t="str">
        <f t="shared" si="1"/>
        <v/>
      </c>
      <c r="E26" s="17" t="str">
        <f t="shared" si="2"/>
        <v/>
      </c>
      <c r="G26" s="17">
        <f t="shared" si="3"/>
        <v>16</v>
      </c>
      <c r="I26" s="17" t="str">
        <f t="shared" si="4"/>
        <v/>
      </c>
      <c r="K26" s="25" t="str">
        <f>VLOOKUP(A26,'2nd_set source'!A:H,6,FALSE)</f>
        <v>Swindon</v>
      </c>
      <c r="L26" s="26" t="str">
        <f>VLOOKUP(A26,'2nd_set source'!A:H,8,FALSE)</f>
        <v>Mel Gigg</v>
      </c>
      <c r="M26" s="32">
        <v>16</v>
      </c>
    </row>
    <row r="27" spans="1:13" ht="18.75" customHeight="1" x14ac:dyDescent="0.25">
      <c r="A27" s="31">
        <v>78</v>
      </c>
      <c r="B27" s="25" t="str">
        <f>VLOOKUP(A27,'2nd_set source'!A:H,7,FALSE)</f>
        <v>ROYAL STAR</v>
      </c>
      <c r="C27" s="17">
        <f t="shared" si="1"/>
        <v>16</v>
      </c>
      <c r="E27" s="17" t="str">
        <f t="shared" si="2"/>
        <v/>
      </c>
      <c r="G27" s="17" t="str">
        <f t="shared" si="3"/>
        <v/>
      </c>
      <c r="I27" s="17" t="str">
        <f t="shared" si="4"/>
        <v/>
      </c>
      <c r="K27" s="25" t="str">
        <f>VLOOKUP(A27,'2nd_set source'!A:H,6,FALSE)</f>
        <v>Calne</v>
      </c>
      <c r="L27" s="26" t="str">
        <f>VLOOKUP(A27,'2nd_set source'!A:H,8,FALSE)</f>
        <v>Simon Mack</v>
      </c>
      <c r="M27" s="32">
        <v>16</v>
      </c>
    </row>
    <row r="28" spans="1:13" ht="18.75" customHeight="1" x14ac:dyDescent="0.25">
      <c r="A28" s="31">
        <v>79</v>
      </c>
      <c r="B28" s="25" t="str">
        <f>VLOOKUP(A28,'2nd_set source'!A:H,7,FALSE)</f>
        <v>Magic</v>
      </c>
      <c r="C28" s="17" t="str">
        <f t="shared" si="1"/>
        <v/>
      </c>
      <c r="E28" s="17" t="str">
        <f t="shared" si="2"/>
        <v/>
      </c>
      <c r="G28" s="17">
        <f t="shared" si="3"/>
        <v>19</v>
      </c>
      <c r="I28" s="17" t="str">
        <f t="shared" si="4"/>
        <v/>
      </c>
      <c r="K28" s="25" t="str">
        <f>VLOOKUP(A28,'2nd_set source'!A:H,6,FALSE)</f>
        <v>Swindon</v>
      </c>
      <c r="L28" s="26" t="str">
        <f>VLOOKUP(A28,'2nd_set source'!A:H,8,FALSE)</f>
        <v>Paddy Bohan</v>
      </c>
      <c r="M28" s="32">
        <v>19</v>
      </c>
    </row>
    <row r="29" spans="1:13" ht="18.75" customHeight="1" x14ac:dyDescent="0.25">
      <c r="A29" s="31">
        <v>80</v>
      </c>
      <c r="B29" s="25" t="str">
        <f>VLOOKUP(A29,'2nd_set source'!A:H,7,FALSE)</f>
        <v>Namib Desert after Rain</v>
      </c>
      <c r="C29" s="17">
        <f t="shared" si="1"/>
        <v>18</v>
      </c>
      <c r="E29" s="17" t="str">
        <f t="shared" si="2"/>
        <v/>
      </c>
      <c r="G29" s="17" t="str">
        <f t="shared" si="3"/>
        <v/>
      </c>
      <c r="I29" s="17" t="str">
        <f t="shared" si="4"/>
        <v/>
      </c>
      <c r="K29" s="25" t="str">
        <f>VLOOKUP(A29,'2nd_set source'!A:H,6,FALSE)</f>
        <v>Calne</v>
      </c>
      <c r="L29" s="26" t="str">
        <f>VLOOKUP(A29,'2nd_set source'!A:H,8,FALSE)</f>
        <v>Eddy Lane</v>
      </c>
      <c r="M29" s="32">
        <v>18</v>
      </c>
    </row>
    <row r="30" spans="1:13" ht="18.75" customHeight="1" x14ac:dyDescent="0.25">
      <c r="A30" s="31">
        <v>81</v>
      </c>
      <c r="B30" s="25" t="str">
        <f>VLOOKUP(A30,'2nd_set source'!A:H,7,FALSE)</f>
        <v>Westonbirt Sunset</v>
      </c>
      <c r="C30" s="17" t="str">
        <f t="shared" si="1"/>
        <v/>
      </c>
      <c r="E30" s="17">
        <f t="shared" si="2"/>
        <v>19</v>
      </c>
      <c r="G30" s="17" t="str">
        <f t="shared" si="3"/>
        <v/>
      </c>
      <c r="I30" s="17" t="str">
        <f t="shared" si="4"/>
        <v/>
      </c>
      <c r="K30" s="25" t="str">
        <f>VLOOKUP(A30,'2nd_set source'!A:H,6,FALSE)</f>
        <v>Cirencester</v>
      </c>
      <c r="L30" s="26" t="str">
        <f>VLOOKUP(A30,'2nd_set source'!A:H,8,FALSE)</f>
        <v>John Simmons</v>
      </c>
      <c r="M30" s="32">
        <v>19</v>
      </c>
    </row>
    <row r="31" spans="1:13" ht="18.75" customHeight="1" x14ac:dyDescent="0.25">
      <c r="A31" s="31">
        <v>82</v>
      </c>
      <c r="B31" s="25" t="str">
        <f>VLOOKUP(A31,'2nd_set source'!A:H,7,FALSE)</f>
        <v>Yellow Hornbillon thorn bush</v>
      </c>
      <c r="C31" s="17">
        <f t="shared" si="1"/>
        <v>16</v>
      </c>
      <c r="E31" s="17" t="str">
        <f t="shared" si="2"/>
        <v/>
      </c>
      <c r="G31" s="17" t="str">
        <f t="shared" si="3"/>
        <v/>
      </c>
      <c r="I31" s="17" t="str">
        <f t="shared" si="4"/>
        <v/>
      </c>
      <c r="K31" s="25" t="str">
        <f>VLOOKUP(A31,'2nd_set source'!A:H,6,FALSE)</f>
        <v>Calne</v>
      </c>
      <c r="L31" s="26" t="str">
        <f>VLOOKUP(A31,'2nd_set source'!A:H,8,FALSE)</f>
        <v>Pam Lane</v>
      </c>
      <c r="M31" s="32">
        <v>16</v>
      </c>
    </row>
    <row r="32" spans="1:13" ht="18.75" customHeight="1" x14ac:dyDescent="0.25">
      <c r="A32" s="31">
        <v>83</v>
      </c>
      <c r="B32" s="25" t="str">
        <f>VLOOKUP(A32,'2nd_set source'!A:H,7,FALSE)</f>
        <v>Lone Heron</v>
      </c>
      <c r="C32" s="17" t="str">
        <f t="shared" si="1"/>
        <v/>
      </c>
      <c r="E32" s="17" t="str">
        <f t="shared" si="2"/>
        <v/>
      </c>
      <c r="G32" s="17">
        <f t="shared" si="3"/>
        <v>20</v>
      </c>
      <c r="I32" s="17" t="str">
        <f t="shared" si="4"/>
        <v/>
      </c>
      <c r="K32" s="25" t="str">
        <f>VLOOKUP(A32,'2nd_set source'!A:H,6,FALSE)</f>
        <v>Swindon</v>
      </c>
      <c r="L32" s="26" t="str">
        <f>VLOOKUP(A32,'2nd_set source'!A:H,8,FALSE)</f>
        <v>Mel Gigg</v>
      </c>
      <c r="M32" s="32">
        <v>20</v>
      </c>
    </row>
    <row r="33" spans="1:25" ht="18.75" customHeight="1" x14ac:dyDescent="0.25">
      <c r="A33" s="31">
        <v>84</v>
      </c>
      <c r="B33" s="25" t="str">
        <f>VLOOKUP(A33,'2nd_set source'!A:H,7,FALSE)</f>
        <v>Polar Bear on Whale Carcass</v>
      </c>
      <c r="C33" s="17">
        <f t="shared" si="1"/>
        <v>15</v>
      </c>
      <c r="E33" s="17" t="str">
        <f t="shared" si="2"/>
        <v/>
      </c>
      <c r="G33" s="17" t="str">
        <f t="shared" si="3"/>
        <v/>
      </c>
      <c r="I33" s="17" t="str">
        <f t="shared" si="4"/>
        <v/>
      </c>
      <c r="K33" s="25" t="str">
        <f>VLOOKUP(A33,'2nd_set source'!A:H,6,FALSE)</f>
        <v>Calne</v>
      </c>
      <c r="L33" s="26" t="str">
        <f>VLOOKUP(A33,'2nd_set source'!A:H,8,FALSE)</f>
        <v>Eddy Lane</v>
      </c>
      <c r="M33" s="32">
        <v>15</v>
      </c>
    </row>
    <row r="34" spans="1:25" ht="18.75" customHeight="1" x14ac:dyDescent="0.25">
      <c r="A34" s="31">
        <v>85</v>
      </c>
      <c r="B34" s="25" t="str">
        <f>VLOOKUP(A34,'2nd_set source'!A:H,7,FALSE)</f>
        <v>Speckled Bush cricket</v>
      </c>
      <c r="C34" s="17" t="str">
        <f t="shared" si="1"/>
        <v/>
      </c>
      <c r="E34" s="17" t="str">
        <f t="shared" si="2"/>
        <v/>
      </c>
      <c r="G34" s="17" t="str">
        <f t="shared" si="3"/>
        <v/>
      </c>
      <c r="I34" s="17">
        <f t="shared" si="4"/>
        <v>18</v>
      </c>
      <c r="K34" s="25" t="str">
        <f>VLOOKUP(A34,'2nd_set source'!A:H,6,FALSE)</f>
        <v>Wantage</v>
      </c>
      <c r="L34" s="26" t="str">
        <f>VLOOKUP(A34,'2nd_set source'!A:H,8,FALSE)</f>
        <v>Malcolm Brownsword</v>
      </c>
      <c r="M34" s="32">
        <v>18</v>
      </c>
    </row>
    <row r="35" spans="1:25" ht="18.75" customHeight="1" x14ac:dyDescent="0.25">
      <c r="A35" s="31">
        <v>86</v>
      </c>
      <c r="B35" s="25" t="str">
        <f>VLOOKUP(A35,'2nd_set source'!A:H,7,FALSE)</f>
        <v>Rush Hour</v>
      </c>
      <c r="C35" s="17" t="str">
        <f t="shared" si="1"/>
        <v/>
      </c>
      <c r="E35" s="17" t="str">
        <f t="shared" si="2"/>
        <v/>
      </c>
      <c r="G35" s="17">
        <f t="shared" si="3"/>
        <v>15</v>
      </c>
      <c r="I35" s="17" t="str">
        <f t="shared" si="4"/>
        <v/>
      </c>
      <c r="K35" s="25" t="str">
        <f>VLOOKUP(A35,'2nd_set source'!A:H,6,FALSE)</f>
        <v>Swindon</v>
      </c>
      <c r="L35" s="26" t="str">
        <f>VLOOKUP(A35,'2nd_set source'!A:H,8,FALSE)</f>
        <v>Ray Gigg</v>
      </c>
      <c r="M35" s="32">
        <v>15</v>
      </c>
    </row>
    <row r="36" spans="1:25" ht="18.75" customHeight="1" x14ac:dyDescent="0.25">
      <c r="A36" s="31">
        <v>87</v>
      </c>
      <c r="B36" s="25" t="str">
        <f>VLOOKUP(A36,'2nd_set source'!A:H,7,FALSE)</f>
        <v>Monarch butterfly</v>
      </c>
      <c r="C36" s="17" t="str">
        <f t="shared" si="1"/>
        <v/>
      </c>
      <c r="E36" s="17" t="str">
        <f t="shared" si="2"/>
        <v/>
      </c>
      <c r="G36" s="17" t="str">
        <f t="shared" si="3"/>
        <v/>
      </c>
      <c r="I36" s="17">
        <f t="shared" si="4"/>
        <v>19</v>
      </c>
      <c r="K36" s="25" t="str">
        <f>VLOOKUP(A36,'2nd_set source'!A:H,6,FALSE)</f>
        <v>Wantage</v>
      </c>
      <c r="L36" s="26" t="str">
        <f>VLOOKUP(A36,'2nd_set source'!A:H,8,FALSE)</f>
        <v>Maria Walker</v>
      </c>
      <c r="M36" s="32">
        <v>19</v>
      </c>
    </row>
    <row r="37" spans="1:25" ht="18.75" customHeight="1" x14ac:dyDescent="0.25">
      <c r="A37" s="31">
        <v>88</v>
      </c>
      <c r="B37" s="25" t="str">
        <f>VLOOKUP(A37,'2nd_set source'!A:H,7,FALSE)</f>
        <v>Robin</v>
      </c>
      <c r="C37" s="17" t="str">
        <f t="shared" si="1"/>
        <v/>
      </c>
      <c r="E37" s="17" t="str">
        <f t="shared" si="2"/>
        <v/>
      </c>
      <c r="G37" s="17">
        <f t="shared" si="3"/>
        <v>15</v>
      </c>
      <c r="I37" s="17" t="str">
        <f t="shared" si="4"/>
        <v/>
      </c>
      <c r="K37" s="25" t="str">
        <f>VLOOKUP(A37,'2nd_set source'!A:H,6,FALSE)</f>
        <v>Swindon</v>
      </c>
      <c r="L37" s="26" t="str">
        <f>VLOOKUP(A37,'2nd_set source'!A:H,8,FALSE)</f>
        <v>Lyn Day</v>
      </c>
      <c r="M37" s="32">
        <v>15</v>
      </c>
    </row>
    <row r="38" spans="1:25" ht="18.75" customHeight="1" x14ac:dyDescent="0.25">
      <c r="A38" s="31">
        <v>89</v>
      </c>
      <c r="B38" s="25" t="str">
        <f>VLOOKUP(A38,'2nd_set source'!A:H,7,FALSE)</f>
        <v>Late for the wedding</v>
      </c>
      <c r="C38" s="17">
        <f t="shared" si="1"/>
        <v>20</v>
      </c>
      <c r="E38" s="17" t="str">
        <f t="shared" si="2"/>
        <v/>
      </c>
      <c r="G38" s="17" t="str">
        <f t="shared" si="3"/>
        <v/>
      </c>
      <c r="I38" s="17" t="str">
        <f t="shared" si="4"/>
        <v/>
      </c>
      <c r="K38" s="25" t="str">
        <f>VLOOKUP(A38,'2nd_set source'!A:H,6,FALSE)</f>
        <v>Calne</v>
      </c>
      <c r="L38" s="26" t="str">
        <f>VLOOKUP(A38,'2nd_set source'!A:H,8,FALSE)</f>
        <v>Allan Smith</v>
      </c>
      <c r="M38" s="32">
        <v>20</v>
      </c>
    </row>
    <row r="39" spans="1:25" ht="18.75" customHeight="1" x14ac:dyDescent="0.25">
      <c r="A39" s="31">
        <v>90</v>
      </c>
      <c r="B39" s="25" t="str">
        <f>VLOOKUP(A39,'2nd_set source'!A:H,7,FALSE)</f>
        <v>Tuition</v>
      </c>
      <c r="C39" s="17" t="str">
        <f t="shared" si="1"/>
        <v/>
      </c>
      <c r="E39" s="17" t="str">
        <f t="shared" si="2"/>
        <v/>
      </c>
      <c r="G39" s="17">
        <f t="shared" si="3"/>
        <v>20</v>
      </c>
      <c r="I39" s="17" t="str">
        <f t="shared" si="4"/>
        <v/>
      </c>
      <c r="K39" s="25" t="str">
        <f>VLOOKUP(A39,'2nd_set source'!A:H,6,FALSE)</f>
        <v>Swindon</v>
      </c>
      <c r="L39" s="26" t="str">
        <f>VLOOKUP(A39,'2nd_set source'!A:H,8,FALSE)</f>
        <v>Terry Walters</v>
      </c>
      <c r="M39" s="32">
        <v>20</v>
      </c>
    </row>
    <row r="40" spans="1:25" ht="18.75" customHeight="1" x14ac:dyDescent="0.25">
      <c r="A40" s="31">
        <v>91</v>
      </c>
      <c r="B40" s="25" t="str">
        <f>VLOOKUP(A40,'2nd_set source'!A:H,7,FALSE)</f>
        <v>Stripped For Racing</v>
      </c>
      <c r="C40" s="17">
        <f t="shared" si="1"/>
        <v>16</v>
      </c>
      <c r="E40" s="17" t="str">
        <f t="shared" si="2"/>
        <v/>
      </c>
      <c r="G40" s="17" t="str">
        <f t="shared" si="3"/>
        <v/>
      </c>
      <c r="I40" s="17" t="str">
        <f t="shared" si="4"/>
        <v/>
      </c>
      <c r="K40" s="25" t="str">
        <f>VLOOKUP(A40,'2nd_set source'!A:H,6,FALSE)</f>
        <v>Calne</v>
      </c>
      <c r="L40" s="26" t="str">
        <f>VLOOKUP(A40,'2nd_set source'!A:H,8,FALSE)</f>
        <v>Chris Grew</v>
      </c>
      <c r="M40" s="32">
        <v>16</v>
      </c>
    </row>
    <row r="41" spans="1:25" ht="18.75" customHeight="1" x14ac:dyDescent="0.25">
      <c r="A41" s="31">
        <v>92</v>
      </c>
      <c r="B41" s="25" t="str">
        <f>VLOOKUP(A41,'2nd_set source'!A:H,7,FALSE)</f>
        <v>Rose</v>
      </c>
      <c r="C41" s="17" t="str">
        <f t="shared" si="1"/>
        <v/>
      </c>
      <c r="E41" s="17">
        <f t="shared" si="2"/>
        <v>15</v>
      </c>
      <c r="G41" s="17" t="str">
        <f t="shared" si="3"/>
        <v/>
      </c>
      <c r="I41" s="17" t="str">
        <f t="shared" si="4"/>
        <v/>
      </c>
      <c r="K41" s="25" t="str">
        <f>VLOOKUP(A41,'2nd_set source'!A:H,6,FALSE)</f>
        <v>Cirencester</v>
      </c>
      <c r="L41" s="26" t="str">
        <f>VLOOKUP(A41,'2nd_set source'!A:H,8,FALSE)</f>
        <v>Martin Dent</v>
      </c>
      <c r="M41" s="32">
        <v>15</v>
      </c>
    </row>
    <row r="42" spans="1:25" s="10" customFormat="1" ht="18.75" customHeight="1" x14ac:dyDescent="0.25">
      <c r="A42" s="31">
        <v>93</v>
      </c>
      <c r="B42" s="25" t="str">
        <f>VLOOKUP(A42,'2nd_set source'!A:H,7,FALSE)</f>
        <v>Perfection</v>
      </c>
      <c r="C42" s="17">
        <f t="shared" si="1"/>
        <v>17</v>
      </c>
      <c r="D42" s="17"/>
      <c r="E42" s="17" t="str">
        <f t="shared" si="2"/>
        <v/>
      </c>
      <c r="F42" s="17"/>
      <c r="G42" s="17" t="str">
        <f t="shared" si="3"/>
        <v/>
      </c>
      <c r="H42" s="17"/>
      <c r="I42" s="17" t="str">
        <f t="shared" si="4"/>
        <v/>
      </c>
      <c r="J42" s="17"/>
      <c r="K42" s="25" t="str">
        <f>VLOOKUP(A42,'2nd_set source'!A:H,6,FALSE)</f>
        <v>Calne</v>
      </c>
      <c r="L42" s="26" t="str">
        <f>VLOOKUP(A42,'2nd_set source'!A:H,8,FALSE)</f>
        <v>Chris Grew</v>
      </c>
      <c r="M42" s="32">
        <v>17</v>
      </c>
      <c r="Y42" s="4"/>
    </row>
    <row r="43" spans="1:25" s="10" customFormat="1" ht="18.75" customHeight="1" x14ac:dyDescent="0.25">
      <c r="A43" s="31">
        <v>94</v>
      </c>
      <c r="B43" s="25" t="str">
        <f>VLOOKUP(A43,'2nd_set source'!A:H,7,FALSE)</f>
        <v>Skye Panorama</v>
      </c>
      <c r="C43" s="17" t="str">
        <f t="shared" si="1"/>
        <v/>
      </c>
      <c r="D43" s="17"/>
      <c r="E43" s="17">
        <f t="shared" si="2"/>
        <v>18</v>
      </c>
      <c r="F43" s="17"/>
      <c r="G43" s="17" t="str">
        <f t="shared" si="3"/>
        <v/>
      </c>
      <c r="H43" s="17"/>
      <c r="I43" s="17" t="str">
        <f t="shared" si="4"/>
        <v/>
      </c>
      <c r="J43" s="17"/>
      <c r="K43" s="25" t="str">
        <f>VLOOKUP(A43,'2nd_set source'!A:H,6,FALSE)</f>
        <v>Cirencester</v>
      </c>
      <c r="L43" s="26" t="str">
        <f>VLOOKUP(A43,'2nd_set source'!A:H,8,FALSE)</f>
        <v>John Hankin</v>
      </c>
      <c r="M43" s="32">
        <v>18</v>
      </c>
      <c r="Y43" s="4"/>
    </row>
    <row r="44" spans="1:25" s="10" customFormat="1" ht="18.75" customHeight="1" x14ac:dyDescent="0.25">
      <c r="A44" s="31">
        <v>95</v>
      </c>
      <c r="B44" s="25" t="str">
        <f>VLOOKUP(A44,'2nd_set source'!A:H,7,FALSE)</f>
        <v>NATASHA</v>
      </c>
      <c r="C44" s="17">
        <f t="shared" si="1"/>
        <v>17</v>
      </c>
      <c r="D44" s="17"/>
      <c r="E44" s="17" t="str">
        <f t="shared" si="2"/>
        <v/>
      </c>
      <c r="F44" s="17"/>
      <c r="G44" s="17" t="str">
        <f t="shared" si="3"/>
        <v/>
      </c>
      <c r="H44" s="17"/>
      <c r="I44" s="17" t="str">
        <f t="shared" si="4"/>
        <v/>
      </c>
      <c r="J44" s="17"/>
      <c r="K44" s="25" t="str">
        <f>VLOOKUP(A44,'2nd_set source'!A:H,6,FALSE)</f>
        <v>Calne</v>
      </c>
      <c r="L44" s="26" t="str">
        <f>VLOOKUP(A44,'2nd_set source'!A:H,8,FALSE)</f>
        <v>Mike Venner</v>
      </c>
      <c r="M44" s="32">
        <v>17</v>
      </c>
      <c r="Y44" s="4"/>
    </row>
    <row r="45" spans="1:25" s="10" customFormat="1" ht="18.75" customHeight="1" x14ac:dyDescent="0.25">
      <c r="A45" s="31">
        <v>96</v>
      </c>
      <c r="B45" s="25" t="str">
        <f>VLOOKUP(A45,'2nd_set source'!A:H,7,FALSE)</f>
        <v>Siver Birch</v>
      </c>
      <c r="C45" s="17" t="str">
        <f t="shared" si="1"/>
        <v/>
      </c>
      <c r="D45" s="17"/>
      <c r="E45" s="17" t="str">
        <f t="shared" si="2"/>
        <v/>
      </c>
      <c r="F45" s="17"/>
      <c r="G45" s="17" t="str">
        <f t="shared" si="3"/>
        <v/>
      </c>
      <c r="H45" s="17"/>
      <c r="I45" s="17">
        <f t="shared" si="4"/>
        <v>17</v>
      </c>
      <c r="J45" s="17"/>
      <c r="K45" s="25" t="str">
        <f>VLOOKUP(A45,'2nd_set source'!A:H,6,FALSE)</f>
        <v>Wantage</v>
      </c>
      <c r="L45" s="26" t="str">
        <f>VLOOKUP(A45,'2nd_set source'!A:H,8,FALSE)</f>
        <v>Rodney Deval</v>
      </c>
      <c r="M45" s="32">
        <v>17</v>
      </c>
      <c r="Y45" s="4"/>
    </row>
    <row r="46" spans="1:25" s="10" customFormat="1" ht="18.75" customHeight="1" x14ac:dyDescent="0.25">
      <c r="A46" s="31">
        <v>97</v>
      </c>
      <c r="B46" s="25" t="str">
        <f>VLOOKUP(A46,'2nd_set source'!A:H,7,FALSE)</f>
        <v>Infinity Candle</v>
      </c>
      <c r="C46" s="17" t="str">
        <f t="shared" si="1"/>
        <v/>
      </c>
      <c r="D46" s="17"/>
      <c r="E46" s="17" t="str">
        <f t="shared" si="2"/>
        <v/>
      </c>
      <c r="F46" s="17"/>
      <c r="G46" s="17">
        <f t="shared" si="3"/>
        <v>17</v>
      </c>
      <c r="H46" s="17"/>
      <c r="I46" s="17" t="str">
        <f t="shared" si="4"/>
        <v/>
      </c>
      <c r="J46" s="17"/>
      <c r="K46" s="25" t="str">
        <f>VLOOKUP(A46,'2nd_set source'!A:H,6,FALSE)</f>
        <v>Swindon</v>
      </c>
      <c r="L46" s="26" t="str">
        <f>VLOOKUP(A46,'2nd_set source'!A:H,8,FALSE)</f>
        <v>Steve Edwards</v>
      </c>
      <c r="M46" s="32">
        <v>17</v>
      </c>
      <c r="Y46" s="4"/>
    </row>
    <row r="47" spans="1:25" s="10" customFormat="1" ht="18.75" customHeight="1" x14ac:dyDescent="0.25">
      <c r="A47" s="31">
        <v>98</v>
      </c>
      <c r="B47" s="25" t="str">
        <f>VLOOKUP(A47,'2nd_set source'!A:H,7,FALSE)</f>
        <v>MGM</v>
      </c>
      <c r="C47" s="17">
        <f t="shared" si="1"/>
        <v>15</v>
      </c>
      <c r="D47" s="17"/>
      <c r="E47" s="17" t="str">
        <f t="shared" si="2"/>
        <v/>
      </c>
      <c r="F47" s="17"/>
      <c r="G47" s="17" t="str">
        <f t="shared" si="3"/>
        <v/>
      </c>
      <c r="H47" s="17"/>
      <c r="I47" s="17" t="str">
        <f t="shared" si="4"/>
        <v/>
      </c>
      <c r="J47" s="17"/>
      <c r="K47" s="25" t="str">
        <f>VLOOKUP(A47,'2nd_set source'!A:H,6,FALSE)</f>
        <v>Calne</v>
      </c>
      <c r="L47" s="26" t="str">
        <f>VLOOKUP(A47,'2nd_set source'!A:H,8,FALSE)</f>
        <v>Dennis Price</v>
      </c>
      <c r="M47" s="32">
        <v>15</v>
      </c>
      <c r="Y47" s="4"/>
    </row>
    <row r="48" spans="1:25" s="10" customFormat="1" ht="18.75" customHeight="1" x14ac:dyDescent="0.25">
      <c r="A48" s="31">
        <v>99</v>
      </c>
      <c r="B48" s="25" t="str">
        <f>VLOOKUP(A48,'2nd_set source'!A:H,7,FALSE)</f>
        <v>Pollen Drunk Bee</v>
      </c>
      <c r="C48" s="17" t="str">
        <f t="shared" si="1"/>
        <v/>
      </c>
      <c r="D48" s="17"/>
      <c r="E48" s="17" t="str">
        <f t="shared" si="2"/>
        <v/>
      </c>
      <c r="F48" s="17"/>
      <c r="G48" s="17" t="str">
        <f t="shared" si="3"/>
        <v/>
      </c>
      <c r="H48" s="17"/>
      <c r="I48" s="17">
        <f t="shared" si="4"/>
        <v>17</v>
      </c>
      <c r="J48" s="17"/>
      <c r="K48" s="25" t="str">
        <f>VLOOKUP(A48,'2nd_set source'!A:H,6,FALSE)</f>
        <v>Wantage</v>
      </c>
      <c r="L48" s="26" t="str">
        <f>VLOOKUP(A48,'2nd_set source'!A:H,8,FALSE)</f>
        <v>Peter Thompson</v>
      </c>
      <c r="M48" s="32">
        <v>17</v>
      </c>
      <c r="Y48" s="4"/>
    </row>
    <row r="49" spans="1:25" s="10" customFormat="1" ht="18.75" customHeight="1" x14ac:dyDescent="0.25">
      <c r="A49" s="31">
        <v>100</v>
      </c>
      <c r="B49" s="25" t="str">
        <f>VLOOKUP(A49,'2nd_set source'!A:H,7,FALSE)</f>
        <v>River Rider</v>
      </c>
      <c r="C49" s="17">
        <f t="shared" si="1"/>
        <v>15</v>
      </c>
      <c r="D49" s="17"/>
      <c r="E49" s="17" t="str">
        <f t="shared" si="2"/>
        <v/>
      </c>
      <c r="F49" s="17"/>
      <c r="G49" s="17" t="str">
        <f t="shared" si="3"/>
        <v/>
      </c>
      <c r="H49" s="17"/>
      <c r="I49" s="17" t="str">
        <f t="shared" si="4"/>
        <v/>
      </c>
      <c r="J49" s="17"/>
      <c r="K49" s="25" t="str">
        <f>VLOOKUP(A49,'2nd_set source'!A:H,6,FALSE)</f>
        <v>Calne</v>
      </c>
      <c r="L49" s="26" t="str">
        <f>VLOOKUP(A49,'2nd_set source'!A:H,8,FALSE)</f>
        <v>Mike Venner</v>
      </c>
      <c r="M49" s="32">
        <v>15</v>
      </c>
      <c r="Y49" s="4"/>
    </row>
    <row r="50" spans="1:25" ht="18.75" customHeight="1" x14ac:dyDescent="0.25">
      <c r="B50" s="27" t="s">
        <v>22</v>
      </c>
      <c r="C50" s="19">
        <f>IF(SUM(C2:C49)=0,"",SUM(C2:C49))</f>
        <v>196</v>
      </c>
      <c r="E50" s="19">
        <f>IF(SUM(E2:E49)=0,"",SUM(E2:E49))</f>
        <v>204</v>
      </c>
      <c r="G50" s="19">
        <f>IF(SUM(G2:G49)=0,"",SUM(G2:G49))</f>
        <v>210</v>
      </c>
      <c r="I50" s="19">
        <f>IF(SUM(I2:I49)=0,"",SUM(I2:I49))</f>
        <v>209</v>
      </c>
    </row>
    <row r="51" spans="1:25" s="10" customFormat="1" ht="18.75" customHeight="1" x14ac:dyDescent="0.25">
      <c r="A51" s="31"/>
      <c r="B51" s="29" t="s">
        <v>172</v>
      </c>
      <c r="C51" s="18">
        <f>'1st Set'!C54</f>
        <v>214</v>
      </c>
      <c r="D51" s="17"/>
      <c r="E51" s="18">
        <f>'1st Set'!E54</f>
        <v>225</v>
      </c>
      <c r="F51" s="17"/>
      <c r="G51" s="18">
        <f>'1st Set'!G54</f>
        <v>233</v>
      </c>
      <c r="H51" s="17"/>
      <c r="I51" s="18">
        <f>'1st Set'!I54</f>
        <v>233</v>
      </c>
      <c r="J51" s="17"/>
      <c r="K51" s="9"/>
      <c r="L51" s="28"/>
      <c r="M51" s="32"/>
      <c r="Y51" s="4"/>
    </row>
    <row r="52" spans="1:25" ht="18.75" customHeight="1" x14ac:dyDescent="0.25">
      <c r="B52" s="30" t="s">
        <v>23</v>
      </c>
      <c r="C52" s="20">
        <f>IF(ISERR(C51+C50),"",C51+C50)</f>
        <v>410</v>
      </c>
      <c r="E52" s="20">
        <f>IF(ISERR(E51+E50),"",E51+E50)</f>
        <v>429</v>
      </c>
      <c r="G52" s="20">
        <f>IF(ISERR(G51+G50),"",G51+G50)</f>
        <v>443</v>
      </c>
      <c r="I52" s="20">
        <f>IF(ISERR(I51+I50),"",I51+I50)</f>
        <v>442</v>
      </c>
    </row>
    <row r="54" spans="1:25" x14ac:dyDescent="0.25">
      <c r="I54" s="9"/>
      <c r="J54" s="9"/>
    </row>
    <row r="55" spans="1:25" x14ac:dyDescent="0.25">
      <c r="C55" s="17">
        <f>COUNTIF(C1:C49,"&gt;0")</f>
        <v>12</v>
      </c>
      <c r="E55" s="17">
        <f t="shared" ref="E55:I55" si="10">COUNTIF(E1:E49,"&gt;0")</f>
        <v>12</v>
      </c>
      <c r="G55" s="17">
        <f t="shared" si="10"/>
        <v>12</v>
      </c>
      <c r="I55" s="17">
        <f t="shared" si="10"/>
        <v>12</v>
      </c>
      <c r="J55" s="9"/>
    </row>
    <row r="56" spans="1:25" x14ac:dyDescent="0.25">
      <c r="I56" s="9"/>
      <c r="J56" s="9"/>
    </row>
    <row r="57" spans="1:25" x14ac:dyDescent="0.25">
      <c r="I57" s="9"/>
      <c r="J57" s="9"/>
    </row>
    <row r="61" spans="1:25" x14ac:dyDescent="0.25">
      <c r="K61" s="2" t="s">
        <v>2</v>
      </c>
      <c r="L61" s="24" t="s">
        <v>1</v>
      </c>
    </row>
    <row r="62" spans="1:25" x14ac:dyDescent="0.25">
      <c r="K62" s="25" t="s">
        <v>17</v>
      </c>
      <c r="L62" s="26" t="s">
        <v>66</v>
      </c>
    </row>
    <row r="63" spans="1:25" x14ac:dyDescent="0.25">
      <c r="K63" s="25" t="s">
        <v>16</v>
      </c>
      <c r="L63" s="26" t="s">
        <v>25</v>
      </c>
    </row>
    <row r="64" spans="1:25" x14ac:dyDescent="0.25">
      <c r="K64" s="25" t="s">
        <v>18</v>
      </c>
      <c r="L64" s="26" t="s">
        <v>29</v>
      </c>
    </row>
    <row r="65" spans="11:12" x14ac:dyDescent="0.25">
      <c r="K65" s="25" t="s">
        <v>17</v>
      </c>
      <c r="L65" s="26" t="s">
        <v>12</v>
      </c>
    </row>
    <row r="66" spans="11:12" x14ac:dyDescent="0.25">
      <c r="K66" s="25" t="s">
        <v>4</v>
      </c>
      <c r="L66" s="26" t="s">
        <v>47</v>
      </c>
    </row>
    <row r="67" spans="11:12" x14ac:dyDescent="0.25">
      <c r="K67" s="25" t="s">
        <v>18</v>
      </c>
      <c r="L67" s="26" t="s">
        <v>55</v>
      </c>
    </row>
    <row r="68" spans="11:12" x14ac:dyDescent="0.25">
      <c r="K68" s="25" t="s">
        <v>17</v>
      </c>
      <c r="L68" s="26" t="s">
        <v>57</v>
      </c>
    </row>
    <row r="69" spans="11:12" x14ac:dyDescent="0.25">
      <c r="K69" s="25" t="s">
        <v>18</v>
      </c>
      <c r="L69" s="26" t="s">
        <v>30</v>
      </c>
    </row>
    <row r="70" spans="11:12" x14ac:dyDescent="0.25">
      <c r="K70" s="25" t="s">
        <v>17</v>
      </c>
      <c r="L70" s="26" t="s">
        <v>37</v>
      </c>
    </row>
    <row r="71" spans="11:12" x14ac:dyDescent="0.25">
      <c r="K71" s="25" t="s">
        <v>4</v>
      </c>
      <c r="L71" s="26" t="s">
        <v>65</v>
      </c>
    </row>
    <row r="72" spans="11:12" x14ac:dyDescent="0.25">
      <c r="K72" s="25" t="s">
        <v>16</v>
      </c>
      <c r="L72" s="26" t="s">
        <v>64</v>
      </c>
    </row>
    <row r="73" spans="11:12" x14ac:dyDescent="0.25">
      <c r="K73" s="25" t="s">
        <v>18</v>
      </c>
      <c r="L73" s="26" t="s">
        <v>46</v>
      </c>
    </row>
    <row r="74" spans="11:12" x14ac:dyDescent="0.25">
      <c r="K74" s="25" t="s">
        <v>17</v>
      </c>
      <c r="L74" s="26" t="s">
        <v>40</v>
      </c>
    </row>
    <row r="75" spans="11:12" x14ac:dyDescent="0.25">
      <c r="K75" s="25" t="s">
        <v>18</v>
      </c>
      <c r="L75" s="26" t="s">
        <v>52</v>
      </c>
    </row>
    <row r="76" spans="11:12" x14ac:dyDescent="0.25">
      <c r="K76" s="25" t="s">
        <v>16</v>
      </c>
      <c r="L76" s="26" t="s">
        <v>60</v>
      </c>
    </row>
    <row r="77" spans="11:12" x14ac:dyDescent="0.25">
      <c r="K77" s="25" t="s">
        <v>18</v>
      </c>
      <c r="L77" s="26" t="s">
        <v>63</v>
      </c>
    </row>
    <row r="78" spans="11:12" x14ac:dyDescent="0.25">
      <c r="K78" s="25" t="s">
        <v>16</v>
      </c>
      <c r="L78" s="26" t="s">
        <v>14</v>
      </c>
    </row>
    <row r="79" spans="11:12" x14ac:dyDescent="0.25">
      <c r="K79" s="25" t="s">
        <v>4</v>
      </c>
      <c r="L79" s="26" t="s">
        <v>34</v>
      </c>
    </row>
    <row r="80" spans="11:12" x14ac:dyDescent="0.25">
      <c r="K80" s="25" t="s">
        <v>16</v>
      </c>
      <c r="L80" s="26" t="s">
        <v>62</v>
      </c>
    </row>
    <row r="81" spans="11:12" x14ac:dyDescent="0.25">
      <c r="K81" s="25" t="s">
        <v>4</v>
      </c>
      <c r="L81" s="26" t="s">
        <v>3</v>
      </c>
    </row>
    <row r="82" spans="11:12" x14ac:dyDescent="0.25">
      <c r="K82" s="25" t="s">
        <v>4</v>
      </c>
      <c r="L82" s="26" t="s">
        <v>6</v>
      </c>
    </row>
    <row r="83" spans="11:12" x14ac:dyDescent="0.25">
      <c r="K83" s="25" t="s">
        <v>17</v>
      </c>
      <c r="L83" s="26" t="s">
        <v>36</v>
      </c>
    </row>
    <row r="84" spans="11:12" x14ac:dyDescent="0.25">
      <c r="K84" s="25" t="s">
        <v>16</v>
      </c>
      <c r="L84" s="26" t="s">
        <v>61</v>
      </c>
    </row>
    <row r="85" spans="11:12" x14ac:dyDescent="0.25">
      <c r="K85" s="25" t="s">
        <v>17</v>
      </c>
      <c r="L85" s="26" t="s">
        <v>13</v>
      </c>
    </row>
    <row r="86" spans="11:12" x14ac:dyDescent="0.25">
      <c r="K86" s="25" t="s">
        <v>4</v>
      </c>
      <c r="L86" s="26" t="s">
        <v>43</v>
      </c>
    </row>
    <row r="87" spans="11:12" x14ac:dyDescent="0.25">
      <c r="K87" s="25" t="s">
        <v>16</v>
      </c>
      <c r="L87" s="26" t="s">
        <v>59</v>
      </c>
    </row>
    <row r="88" spans="11:12" x14ac:dyDescent="0.25">
      <c r="K88" s="25" t="s">
        <v>4</v>
      </c>
      <c r="L88" s="26" t="s">
        <v>33</v>
      </c>
    </row>
    <row r="89" spans="11:12" x14ac:dyDescent="0.25">
      <c r="K89" s="25" t="s">
        <v>18</v>
      </c>
      <c r="L89" s="26" t="s">
        <v>42</v>
      </c>
    </row>
    <row r="90" spans="11:12" x14ac:dyDescent="0.25">
      <c r="K90" s="25" t="s">
        <v>18</v>
      </c>
      <c r="L90" s="26" t="s">
        <v>28</v>
      </c>
    </row>
    <row r="91" spans="11:12" x14ac:dyDescent="0.25">
      <c r="K91" s="25" t="s">
        <v>4</v>
      </c>
      <c r="L91" s="26" t="s">
        <v>32</v>
      </c>
    </row>
    <row r="92" spans="11:12" x14ac:dyDescent="0.25">
      <c r="K92" s="25" t="s">
        <v>17</v>
      </c>
      <c r="L92" s="26" t="s">
        <v>58</v>
      </c>
    </row>
    <row r="93" spans="11:12" x14ac:dyDescent="0.25">
      <c r="K93" s="25" t="s">
        <v>16</v>
      </c>
      <c r="L93" s="26" t="s">
        <v>15</v>
      </c>
    </row>
    <row r="94" spans="11:12" x14ac:dyDescent="0.25">
      <c r="K94" s="25" t="s">
        <v>4</v>
      </c>
      <c r="L94" s="26" t="s">
        <v>7</v>
      </c>
    </row>
  </sheetData>
  <autoFilter ref="A1:Y52">
    <filterColumn colId="2" showButton="0"/>
    <filterColumn colId="4" showButton="0"/>
    <filterColumn colId="6" showButton="0"/>
    <filterColumn colId="8" showButton="0"/>
    <filterColumn colId="13">
      <colorFilter dxfId="35" cellColor="0"/>
    </filterColumn>
  </autoFilter>
  <sortState ref="A2:C51">
    <sortCondition ref="A2:A51"/>
  </sortState>
  <mergeCells count="4">
    <mergeCell ref="C1:D1"/>
    <mergeCell ref="E1:F1"/>
    <mergeCell ref="G1:H1"/>
    <mergeCell ref="I1:J1"/>
  </mergeCells>
  <conditionalFormatting sqref="L2:L49">
    <cfRule type="cellIs" dxfId="34" priority="15" operator="equal">
      <formula>20</formula>
    </cfRule>
    <cfRule type="cellIs" dxfId="33" priority="16" operator="equal">
      <formula>19</formula>
    </cfRule>
  </conditionalFormatting>
  <conditionalFormatting sqref="D2 C2:C49">
    <cfRule type="cellIs" dxfId="32" priority="10" operator="equal">
      <formula>20</formula>
    </cfRule>
    <cfRule type="cellIs" dxfId="31" priority="11" operator="equal">
      <formula>19</formula>
    </cfRule>
  </conditionalFormatting>
  <conditionalFormatting sqref="F2 E2:E49">
    <cfRule type="cellIs" dxfId="30" priority="7" operator="equal">
      <formula>20</formula>
    </cfRule>
    <cfRule type="cellIs" dxfId="29" priority="8" operator="equal">
      <formula>19</formula>
    </cfRule>
  </conditionalFormatting>
  <conditionalFormatting sqref="G2:G49">
    <cfRule type="cellIs" dxfId="28" priority="4" operator="equal">
      <formula>20</formula>
    </cfRule>
    <cfRule type="cellIs" dxfId="27" priority="5" operator="equal">
      <formula>19</formula>
    </cfRule>
  </conditionalFormatting>
  <conditionalFormatting sqref="I2:I49">
    <cfRule type="cellIs" dxfId="26" priority="1" operator="equal">
      <formula>20</formula>
    </cfRule>
    <cfRule type="cellIs" dxfId="25" priority="2" operator="equal">
      <formula>19</formula>
    </cfRule>
  </conditionalFormatting>
  <conditionalFormatting sqref="C2:D49">
    <cfRule type="expression" dxfId="24" priority="12">
      <formula>($C$1&lt;&gt;$K2)</formula>
    </cfRule>
  </conditionalFormatting>
  <conditionalFormatting sqref="E2:F49">
    <cfRule type="expression" dxfId="23" priority="9">
      <formula>($E$1&lt;&gt;$K2)</formula>
    </cfRule>
  </conditionalFormatting>
  <conditionalFormatting sqref="G2:H49">
    <cfRule type="expression" dxfId="22" priority="6">
      <formula>($G$1&lt;&gt;$K2)</formula>
    </cfRule>
  </conditionalFormatting>
  <conditionalFormatting sqref="I2:J49">
    <cfRule type="expression" dxfId="21" priority="3">
      <formula>($I$1&lt;&gt;$K2)</formula>
    </cfRule>
  </conditionalFormatting>
  <pageMargins left="0.48" right="0.27559055118110237" top="0.54" bottom="0.2" header="0.26" footer="0.17"/>
  <pageSetup paperSize="9" scale="82" orientation="portrait" horizontalDpi="360" verticalDpi="360" r:id="rId1"/>
  <headerFooter>
    <oddHeader>&amp;L2nd Half&amp;C&amp;"-,Bold"&amp;12Battle at Swindon Photographic Society&amp;R1st September 2011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10" workbookViewId="0">
      <selection activeCell="B31" sqref="B31"/>
    </sheetView>
  </sheetViews>
  <sheetFormatPr defaultRowHeight="15" x14ac:dyDescent="0.25"/>
  <cols>
    <col min="1" max="1" width="9.140625" style="10"/>
    <col min="2" max="2" width="56.140625" style="10" bestFit="1" customWidth="1"/>
    <col min="3" max="3" width="2" style="10" bestFit="1" customWidth="1"/>
    <col min="4" max="5" width="3" style="10" bestFit="1" customWidth="1"/>
    <col min="6" max="6" width="11.140625" style="10" bestFit="1" customWidth="1"/>
    <col min="7" max="7" width="24.140625" style="10" bestFit="1" customWidth="1"/>
    <col min="8" max="8" width="17.5703125" style="10" bestFit="1" customWidth="1"/>
    <col min="9" max="16384" width="9.140625" style="10"/>
  </cols>
  <sheetData>
    <row r="1" spans="1:8" x14ac:dyDescent="0.25">
      <c r="A1" s="10">
        <v>1</v>
      </c>
      <c r="B1" s="10" t="s">
        <v>67</v>
      </c>
      <c r="C1" s="10">
        <f>FIND("-",$B1)</f>
        <v>12</v>
      </c>
      <c r="D1" s="10">
        <f>FIND("_",$B1)</f>
        <v>17</v>
      </c>
      <c r="E1" s="10">
        <f>LEN(B1)</f>
        <v>32</v>
      </c>
      <c r="F1" s="10" t="str">
        <f>LEFT(B1,C1-1)</f>
        <v>Cirencester</v>
      </c>
      <c r="G1" s="10" t="str">
        <f>MID(B1,C1+1,D1-C1-1)</f>
        <v>Bird</v>
      </c>
      <c r="H1" s="10" t="str">
        <f>MID(B1,D1+1,E1-D1-4)</f>
        <v>John Hankin</v>
      </c>
    </row>
    <row r="2" spans="1:8" x14ac:dyDescent="0.25">
      <c r="A2" s="10">
        <v>2</v>
      </c>
      <c r="B2" s="10" t="s">
        <v>93</v>
      </c>
      <c r="C2" s="10">
        <f t="shared" ref="C2:C52" si="0">FIND("-",$B2)</f>
        <v>8</v>
      </c>
      <c r="D2" s="10">
        <f t="shared" ref="D2:D52" si="1">FIND("_",$B2)</f>
        <v>17</v>
      </c>
      <c r="E2" s="10">
        <f t="shared" ref="E2:E52" si="2">LEN(B2)</f>
        <v>32</v>
      </c>
      <c r="F2" s="10" t="str">
        <f t="shared" ref="F2:F52" si="3">LEFT(B2,C2-1)</f>
        <v>Wantage</v>
      </c>
      <c r="G2" s="10" t="str">
        <f t="shared" ref="G2:G52" si="4">MID(B2,C2+1,D2-C2-1)</f>
        <v>surfs up</v>
      </c>
      <c r="H2" s="10" t="str">
        <f t="shared" ref="H2:H52" si="5">MID(B2,D2+1,E2-D2-4)</f>
        <v>Gill Moorby</v>
      </c>
    </row>
    <row r="3" spans="1:8" x14ac:dyDescent="0.25">
      <c r="A3" s="10">
        <v>3</v>
      </c>
      <c r="B3" s="10" t="s">
        <v>80</v>
      </c>
      <c r="C3" s="10">
        <f t="shared" si="0"/>
        <v>6</v>
      </c>
      <c r="D3" s="10">
        <f t="shared" si="1"/>
        <v>20</v>
      </c>
      <c r="E3" s="10">
        <f t="shared" si="2"/>
        <v>34</v>
      </c>
      <c r="F3" s="10" t="str">
        <f t="shared" si="3"/>
        <v>Calne</v>
      </c>
      <c r="G3" s="10" t="str">
        <f t="shared" si="4"/>
        <v>Harbour steps</v>
      </c>
      <c r="H3" s="10" t="str">
        <f t="shared" si="5"/>
        <v>Simon Mack</v>
      </c>
    </row>
    <row r="4" spans="1:8" x14ac:dyDescent="0.25">
      <c r="A4" s="10">
        <v>4</v>
      </c>
      <c r="B4" s="10" t="s">
        <v>68</v>
      </c>
      <c r="C4" s="10">
        <f t="shared" si="0"/>
        <v>12</v>
      </c>
      <c r="D4" s="10">
        <f t="shared" si="1"/>
        <v>26</v>
      </c>
      <c r="E4" s="10">
        <f t="shared" si="2"/>
        <v>40</v>
      </c>
      <c r="F4" s="10" t="str">
        <f t="shared" si="3"/>
        <v>Cirencester</v>
      </c>
      <c r="G4" s="10" t="str">
        <f t="shared" si="4"/>
        <v>Gatcombe Leap</v>
      </c>
      <c r="H4" s="10" t="str">
        <f t="shared" si="5"/>
        <v>Paul Jones</v>
      </c>
    </row>
    <row r="5" spans="1:8" x14ac:dyDescent="0.25">
      <c r="A5" s="10">
        <v>5</v>
      </c>
      <c r="B5" s="10" t="s">
        <v>81</v>
      </c>
      <c r="C5" s="10">
        <f t="shared" si="0"/>
        <v>6</v>
      </c>
      <c r="D5" s="10">
        <f t="shared" si="1"/>
        <v>24</v>
      </c>
      <c r="E5" s="10">
        <f t="shared" si="2"/>
        <v>36</v>
      </c>
      <c r="F5" s="10" t="str">
        <f t="shared" si="3"/>
        <v>Calne</v>
      </c>
      <c r="G5" s="10" t="str">
        <f t="shared" si="4"/>
        <v>Crossing the Tyne</v>
      </c>
      <c r="H5" s="10" t="str">
        <f t="shared" si="5"/>
        <v>Ann Tubb</v>
      </c>
    </row>
    <row r="6" spans="1:8" x14ac:dyDescent="0.25">
      <c r="A6" s="10">
        <v>6</v>
      </c>
      <c r="B6" s="10" t="s">
        <v>106</v>
      </c>
      <c r="C6" s="10">
        <f t="shared" si="0"/>
        <v>8</v>
      </c>
      <c r="D6" s="10">
        <f t="shared" si="1"/>
        <v>26</v>
      </c>
      <c r="E6" s="10">
        <f t="shared" si="2"/>
        <v>42</v>
      </c>
      <c r="F6" s="10" t="str">
        <f t="shared" si="3"/>
        <v>Swindon</v>
      </c>
      <c r="G6" s="10" t="str">
        <f t="shared" si="4"/>
        <v>Alice's Guitarist</v>
      </c>
      <c r="H6" s="10" t="str">
        <f t="shared" si="5"/>
        <v>Lisa Coleman</v>
      </c>
    </row>
    <row r="7" spans="1:8" x14ac:dyDescent="0.25">
      <c r="A7" s="10">
        <v>7</v>
      </c>
      <c r="B7" s="10" t="s">
        <v>82</v>
      </c>
      <c r="C7" s="10">
        <f t="shared" si="0"/>
        <v>6</v>
      </c>
      <c r="D7" s="10">
        <f t="shared" si="1"/>
        <v>21</v>
      </c>
      <c r="E7" s="10">
        <f t="shared" si="2"/>
        <v>36</v>
      </c>
      <c r="F7" s="10" t="str">
        <f t="shared" si="3"/>
        <v>Calne</v>
      </c>
      <c r="G7" s="10" t="str">
        <f t="shared" si="4"/>
        <v>Lakeside scene</v>
      </c>
      <c r="H7" s="10" t="str">
        <f t="shared" si="5"/>
        <v>Pete Muckle</v>
      </c>
    </row>
    <row r="8" spans="1:8" x14ac:dyDescent="0.25">
      <c r="A8" s="10">
        <v>8</v>
      </c>
      <c r="B8" s="10" t="s">
        <v>69</v>
      </c>
      <c r="C8" s="10">
        <f t="shared" si="0"/>
        <v>12</v>
      </c>
      <c r="D8" s="10">
        <f t="shared" si="1"/>
        <v>33</v>
      </c>
      <c r="E8" s="10">
        <f t="shared" si="2"/>
        <v>54</v>
      </c>
      <c r="F8" s="10" t="str">
        <f t="shared" si="3"/>
        <v>Cirencester</v>
      </c>
      <c r="G8" s="10" t="str">
        <f t="shared" si="4"/>
        <v>Black Cats in action</v>
      </c>
      <c r="H8" s="10" t="str">
        <f t="shared" si="5"/>
        <v>Marlene Finlayson</v>
      </c>
    </row>
    <row r="9" spans="1:8" x14ac:dyDescent="0.25">
      <c r="A9" s="10">
        <v>9</v>
      </c>
      <c r="B9" s="10" t="s">
        <v>107</v>
      </c>
      <c r="C9" s="10">
        <f t="shared" si="0"/>
        <v>8</v>
      </c>
      <c r="D9" s="10">
        <f t="shared" si="1"/>
        <v>30</v>
      </c>
      <c r="E9" s="10">
        <f t="shared" si="2"/>
        <v>45</v>
      </c>
      <c r="F9" s="10" t="str">
        <f t="shared" si="3"/>
        <v>Swindon</v>
      </c>
      <c r="G9" s="10" t="str">
        <f t="shared" si="4"/>
        <v>Fire Under The Bridge</v>
      </c>
      <c r="H9" s="10" t="str">
        <f t="shared" si="5"/>
        <v>Gerry Jones</v>
      </c>
    </row>
    <row r="10" spans="1:8" x14ac:dyDescent="0.25">
      <c r="A10" s="10">
        <v>10</v>
      </c>
      <c r="B10" s="10" t="s">
        <v>83</v>
      </c>
      <c r="C10" s="10">
        <f t="shared" si="0"/>
        <v>6</v>
      </c>
      <c r="D10" s="10">
        <f t="shared" si="1"/>
        <v>12</v>
      </c>
      <c r="E10" s="10">
        <f t="shared" si="2"/>
        <v>27</v>
      </c>
      <c r="F10" s="10" t="str">
        <f t="shared" si="3"/>
        <v>Calne</v>
      </c>
      <c r="G10" s="10" t="str">
        <f t="shared" si="4"/>
        <v>Heron</v>
      </c>
      <c r="H10" s="10" t="str">
        <f t="shared" si="5"/>
        <v>John Histed</v>
      </c>
    </row>
    <row r="11" spans="1:8" x14ac:dyDescent="0.25">
      <c r="A11" s="10">
        <v>11</v>
      </c>
      <c r="B11" s="10" t="s">
        <v>94</v>
      </c>
      <c r="C11" s="10">
        <f t="shared" si="0"/>
        <v>8</v>
      </c>
      <c r="D11" s="10">
        <f t="shared" si="1"/>
        <v>25</v>
      </c>
      <c r="E11" s="10">
        <f t="shared" si="2"/>
        <v>45</v>
      </c>
      <c r="F11" s="10" t="str">
        <f t="shared" si="3"/>
        <v>Wantage</v>
      </c>
      <c r="G11" s="10" t="str">
        <f t="shared" si="4"/>
        <v>Wishful Thinking</v>
      </c>
      <c r="H11" s="10" t="str">
        <f t="shared" si="5"/>
        <v>Maureen Albright</v>
      </c>
    </row>
    <row r="12" spans="1:8" x14ac:dyDescent="0.25">
      <c r="A12" s="10">
        <v>12</v>
      </c>
      <c r="B12" s="10" t="s">
        <v>70</v>
      </c>
      <c r="C12" s="10">
        <f t="shared" si="0"/>
        <v>12</v>
      </c>
      <c r="D12" s="10">
        <f t="shared" si="1"/>
        <v>20</v>
      </c>
      <c r="E12" s="10">
        <f t="shared" si="2"/>
        <v>36</v>
      </c>
      <c r="F12" s="10" t="str">
        <f t="shared" si="3"/>
        <v>Cirencester</v>
      </c>
      <c r="G12" s="10" t="str">
        <f t="shared" si="4"/>
        <v>Goggles</v>
      </c>
      <c r="H12" s="10" t="str">
        <f t="shared" si="5"/>
        <v>Shaun Little</v>
      </c>
    </row>
    <row r="13" spans="1:8" x14ac:dyDescent="0.25">
      <c r="A13" s="10">
        <v>13</v>
      </c>
      <c r="B13" s="10" t="s">
        <v>95</v>
      </c>
      <c r="C13" s="10">
        <f t="shared" si="0"/>
        <v>8</v>
      </c>
      <c r="D13" s="10">
        <f t="shared" si="1"/>
        <v>20</v>
      </c>
      <c r="E13" s="10">
        <f t="shared" si="2"/>
        <v>33</v>
      </c>
      <c r="F13" s="10" t="str">
        <f t="shared" si="3"/>
        <v>Wantage</v>
      </c>
      <c r="G13" s="10" t="str">
        <f t="shared" si="4"/>
        <v>Alpine Trek</v>
      </c>
      <c r="H13" s="10" t="str">
        <f t="shared" si="5"/>
        <v>Pat Kelly</v>
      </c>
    </row>
    <row r="14" spans="1:8" x14ac:dyDescent="0.25">
      <c r="A14" s="10">
        <v>14</v>
      </c>
      <c r="B14" s="10" t="s">
        <v>71</v>
      </c>
      <c r="C14" s="10">
        <f t="shared" si="0"/>
        <v>12</v>
      </c>
      <c r="D14" s="10">
        <f t="shared" si="1"/>
        <v>21</v>
      </c>
      <c r="E14" s="10">
        <f t="shared" si="2"/>
        <v>36</v>
      </c>
      <c r="F14" s="10" t="str">
        <f t="shared" si="3"/>
        <v>Cirencester</v>
      </c>
      <c r="G14" s="10" t="str">
        <f t="shared" si="4"/>
        <v>Portrait</v>
      </c>
      <c r="H14" s="10" t="str">
        <f t="shared" si="5"/>
        <v>John Hankin</v>
      </c>
    </row>
    <row r="15" spans="1:8" x14ac:dyDescent="0.25">
      <c r="A15" s="10">
        <v>15</v>
      </c>
      <c r="B15" s="10" t="s">
        <v>84</v>
      </c>
      <c r="C15" s="10">
        <f t="shared" si="0"/>
        <v>6</v>
      </c>
      <c r="D15" s="10">
        <f t="shared" si="1"/>
        <v>28</v>
      </c>
      <c r="E15" s="10">
        <f t="shared" si="2"/>
        <v>43</v>
      </c>
      <c r="F15" s="10" t="str">
        <f t="shared" si="3"/>
        <v>Calne</v>
      </c>
      <c r="G15" s="10" t="str">
        <f t="shared" si="4"/>
        <v>Avebury early Morning</v>
      </c>
      <c r="H15" s="10" t="str">
        <f t="shared" si="5"/>
        <v>Roger Bryan</v>
      </c>
    </row>
    <row r="16" spans="1:8" x14ac:dyDescent="0.25">
      <c r="A16" s="10">
        <v>16</v>
      </c>
      <c r="B16" s="10" t="s">
        <v>72</v>
      </c>
      <c r="C16" s="10">
        <f t="shared" si="0"/>
        <v>12</v>
      </c>
      <c r="D16" s="10">
        <f t="shared" si="1"/>
        <v>26</v>
      </c>
      <c r="E16" s="10">
        <f t="shared" si="2"/>
        <v>37</v>
      </c>
      <c r="F16" s="10" t="str">
        <f t="shared" si="3"/>
        <v>Cirencester</v>
      </c>
      <c r="G16" s="10" t="str">
        <f t="shared" si="4"/>
        <v>In the Circle</v>
      </c>
      <c r="H16" s="10" t="str">
        <f t="shared" si="5"/>
        <v>C Smith</v>
      </c>
    </row>
    <row r="17" spans="1:8" x14ac:dyDescent="0.25">
      <c r="A17" s="10">
        <v>17</v>
      </c>
      <c r="B17" s="10" t="s">
        <v>96</v>
      </c>
      <c r="C17" s="10">
        <f t="shared" si="0"/>
        <v>8</v>
      </c>
      <c r="D17" s="10">
        <f t="shared" si="1"/>
        <v>28</v>
      </c>
      <c r="E17" s="10">
        <f t="shared" si="2"/>
        <v>44</v>
      </c>
      <c r="F17" s="10" t="str">
        <f t="shared" si="3"/>
        <v>Wantage</v>
      </c>
      <c r="G17" s="10" t="str">
        <f t="shared" si="4"/>
        <v>Chicago reflections</v>
      </c>
      <c r="H17" s="10" t="str">
        <f t="shared" si="5"/>
        <v>Maria Walker</v>
      </c>
    </row>
    <row r="18" spans="1:8" x14ac:dyDescent="0.25">
      <c r="A18" s="10">
        <v>18</v>
      </c>
      <c r="B18" s="10" t="s">
        <v>108</v>
      </c>
      <c r="C18" s="10">
        <f t="shared" si="0"/>
        <v>8</v>
      </c>
      <c r="D18" s="10">
        <f t="shared" si="1"/>
        <v>25</v>
      </c>
      <c r="E18" s="10">
        <f t="shared" si="2"/>
        <v>37</v>
      </c>
      <c r="F18" s="10" t="str">
        <f t="shared" si="3"/>
        <v>Swindon</v>
      </c>
      <c r="G18" s="10" t="str">
        <f t="shared" si="4"/>
        <v xml:space="preserve">Antelope Canyon </v>
      </c>
      <c r="H18" s="10" t="str">
        <f t="shared" si="5"/>
        <v>Mike Buy</v>
      </c>
    </row>
    <row r="19" spans="1:8" x14ac:dyDescent="0.25">
      <c r="A19" s="10">
        <v>19</v>
      </c>
      <c r="B19" s="10" t="s">
        <v>73</v>
      </c>
      <c r="C19" s="10">
        <f t="shared" si="0"/>
        <v>12</v>
      </c>
      <c r="D19" s="10">
        <f t="shared" si="1"/>
        <v>26</v>
      </c>
      <c r="E19" s="10">
        <f t="shared" si="2"/>
        <v>42</v>
      </c>
      <c r="F19" s="10" t="str">
        <f t="shared" si="3"/>
        <v>Cirencester</v>
      </c>
      <c r="G19" s="10" t="str">
        <f t="shared" si="4"/>
        <v>Battery Pylon</v>
      </c>
      <c r="H19" s="10" t="str">
        <f t="shared" si="5"/>
        <v>Syd Matthews</v>
      </c>
    </row>
    <row r="20" spans="1:8" x14ac:dyDescent="0.25">
      <c r="A20" s="10">
        <v>20</v>
      </c>
      <c r="B20" s="10" t="s">
        <v>97</v>
      </c>
      <c r="C20" s="10">
        <f t="shared" si="0"/>
        <v>8</v>
      </c>
      <c r="D20" s="10">
        <f t="shared" si="1"/>
        <v>25</v>
      </c>
      <c r="E20" s="10">
        <f t="shared" si="2"/>
        <v>39</v>
      </c>
      <c r="F20" s="10" t="str">
        <f t="shared" si="3"/>
        <v>Wantage</v>
      </c>
      <c r="G20" s="10" t="str">
        <f t="shared" si="4"/>
        <v>Green Shield Bug</v>
      </c>
      <c r="H20" s="10" t="str">
        <f t="shared" si="5"/>
        <v>Peter Kent</v>
      </c>
    </row>
    <row r="21" spans="1:8" x14ac:dyDescent="0.25">
      <c r="A21" s="10">
        <v>21</v>
      </c>
      <c r="B21" s="10" t="s">
        <v>85</v>
      </c>
      <c r="C21" s="10">
        <f t="shared" si="0"/>
        <v>6</v>
      </c>
      <c r="D21" s="10">
        <f t="shared" si="1"/>
        <v>20</v>
      </c>
      <c r="E21" s="10">
        <f t="shared" si="2"/>
        <v>35</v>
      </c>
      <c r="F21" s="10" t="str">
        <f t="shared" si="3"/>
        <v>Calne</v>
      </c>
      <c r="G21" s="10" t="str">
        <f t="shared" si="4"/>
        <v>Corfe Morning</v>
      </c>
      <c r="H21" s="10" t="str">
        <f t="shared" si="5"/>
        <v>Roger Bryan</v>
      </c>
    </row>
    <row r="22" spans="1:8" x14ac:dyDescent="0.25">
      <c r="A22" s="10">
        <v>22</v>
      </c>
      <c r="B22" s="10" t="s">
        <v>109</v>
      </c>
      <c r="C22" s="10">
        <f t="shared" si="0"/>
        <v>8</v>
      </c>
      <c r="D22" s="10">
        <f t="shared" si="1"/>
        <v>24</v>
      </c>
      <c r="E22" s="10">
        <f t="shared" si="2"/>
        <v>39</v>
      </c>
      <c r="F22" s="10" t="str">
        <f t="shared" si="3"/>
        <v>Swindon</v>
      </c>
      <c r="G22" s="10" t="str">
        <f t="shared" si="4"/>
        <v>Earth Sea &amp; Sky</v>
      </c>
      <c r="H22" s="10" t="str">
        <f t="shared" si="5"/>
        <v>Gerry Jones</v>
      </c>
    </row>
    <row r="23" spans="1:8" x14ac:dyDescent="0.25">
      <c r="A23" s="10">
        <v>23</v>
      </c>
      <c r="B23" s="10" t="s">
        <v>98</v>
      </c>
      <c r="C23" s="10">
        <f t="shared" si="0"/>
        <v>8</v>
      </c>
      <c r="D23" s="10">
        <f t="shared" si="1"/>
        <v>14</v>
      </c>
      <c r="E23" s="10">
        <f t="shared" si="2"/>
        <v>29</v>
      </c>
      <c r="F23" s="10" t="str">
        <f t="shared" si="3"/>
        <v>Wantage</v>
      </c>
      <c r="G23" s="10" t="str">
        <f t="shared" si="4"/>
        <v>Bride</v>
      </c>
      <c r="H23" s="10" t="str">
        <f t="shared" si="5"/>
        <v>Andy Wilson</v>
      </c>
    </row>
    <row r="24" spans="1:8" x14ac:dyDescent="0.25">
      <c r="A24" s="10">
        <v>24</v>
      </c>
      <c r="B24" s="10" t="s">
        <v>110</v>
      </c>
      <c r="C24" s="10">
        <f t="shared" si="0"/>
        <v>8</v>
      </c>
      <c r="D24" s="10">
        <f t="shared" si="1"/>
        <v>18</v>
      </c>
      <c r="E24" s="10">
        <f t="shared" si="2"/>
        <v>33</v>
      </c>
      <c r="F24" s="10" t="str">
        <f t="shared" si="3"/>
        <v>Swindon</v>
      </c>
      <c r="G24" s="10" t="str">
        <f t="shared" si="4"/>
        <v>Foxgloves</v>
      </c>
      <c r="H24" s="10" t="str">
        <f t="shared" si="5"/>
        <v>Jim Bullock</v>
      </c>
    </row>
    <row r="25" spans="1:8" x14ac:dyDescent="0.25">
      <c r="A25" s="10">
        <v>25</v>
      </c>
      <c r="B25" s="10" t="s">
        <v>99</v>
      </c>
      <c r="C25" s="10">
        <f t="shared" si="0"/>
        <v>8</v>
      </c>
      <c r="D25" s="10">
        <f t="shared" si="1"/>
        <v>30</v>
      </c>
      <c r="E25" s="10">
        <f t="shared" si="2"/>
        <v>47</v>
      </c>
      <c r="F25" s="10" t="str">
        <f t="shared" si="3"/>
        <v>Wantage</v>
      </c>
      <c r="G25" s="10" t="str">
        <f t="shared" si="4"/>
        <v>Inside a blue anenome</v>
      </c>
      <c r="H25" s="10" t="str">
        <f t="shared" si="5"/>
        <v>Lynn Christer</v>
      </c>
    </row>
    <row r="26" spans="1:8" x14ac:dyDescent="0.25">
      <c r="A26" s="10">
        <v>26</v>
      </c>
      <c r="B26" s="10" t="s">
        <v>86</v>
      </c>
      <c r="C26" s="10">
        <f t="shared" si="0"/>
        <v>6</v>
      </c>
      <c r="D26" s="10">
        <f t="shared" si="1"/>
        <v>15</v>
      </c>
      <c r="E26" s="10">
        <f t="shared" si="2"/>
        <v>30</v>
      </c>
      <c r="F26" s="10" t="str">
        <f t="shared" si="3"/>
        <v>Calne</v>
      </c>
      <c r="G26" s="10" t="str">
        <f t="shared" si="4"/>
        <v>Barn Owl</v>
      </c>
      <c r="H26" s="10" t="str">
        <f t="shared" si="5"/>
        <v>Mike Venner</v>
      </c>
    </row>
    <row r="27" spans="1:8" x14ac:dyDescent="0.25">
      <c r="A27" s="10">
        <v>27</v>
      </c>
      <c r="B27" s="10" t="s">
        <v>111</v>
      </c>
      <c r="C27" s="10">
        <f t="shared" si="0"/>
        <v>8</v>
      </c>
      <c r="D27" s="10">
        <f t="shared" si="1"/>
        <v>27</v>
      </c>
      <c r="E27" s="10">
        <f t="shared" si="2"/>
        <v>42</v>
      </c>
      <c r="F27" s="10" t="str">
        <f t="shared" si="3"/>
        <v>Swindon</v>
      </c>
      <c r="G27" s="10" t="str">
        <f t="shared" si="4"/>
        <v>Eastbourne Groynes</v>
      </c>
      <c r="H27" s="10" t="str">
        <f t="shared" si="5"/>
        <v>Gerry Jones</v>
      </c>
    </row>
    <row r="28" spans="1:8" x14ac:dyDescent="0.25">
      <c r="A28" s="10">
        <v>28</v>
      </c>
      <c r="B28" s="10" t="s">
        <v>100</v>
      </c>
      <c r="C28" s="10">
        <f t="shared" si="0"/>
        <v>8</v>
      </c>
      <c r="D28" s="10">
        <f t="shared" si="1"/>
        <v>26</v>
      </c>
      <c r="E28" s="10">
        <f t="shared" si="2"/>
        <v>44</v>
      </c>
      <c r="F28" s="10" t="str">
        <f t="shared" si="3"/>
        <v>Wantage</v>
      </c>
      <c r="G28" s="10" t="str">
        <f t="shared" si="4"/>
        <v>Catching the dawn</v>
      </c>
      <c r="H28" s="10" t="str">
        <f t="shared" si="5"/>
        <v>Elaine Bateman</v>
      </c>
    </row>
    <row r="29" spans="1:8" x14ac:dyDescent="0.25">
      <c r="A29" s="10">
        <v>29</v>
      </c>
      <c r="B29" s="10" t="s">
        <v>87</v>
      </c>
      <c r="C29" s="10">
        <f t="shared" si="0"/>
        <v>6</v>
      </c>
      <c r="D29" s="10">
        <f t="shared" si="1"/>
        <v>21</v>
      </c>
      <c r="E29" s="10">
        <f t="shared" si="2"/>
        <v>36</v>
      </c>
      <c r="F29" s="10" t="str">
        <f t="shared" si="3"/>
        <v>Calne</v>
      </c>
      <c r="G29" s="10" t="str">
        <f t="shared" si="4"/>
        <v>Garlic &amp; tulip</v>
      </c>
      <c r="H29" s="10" t="str">
        <f t="shared" si="5"/>
        <v>Allan Smith</v>
      </c>
    </row>
    <row r="30" spans="1:8" x14ac:dyDescent="0.25">
      <c r="A30" s="10">
        <v>30</v>
      </c>
      <c r="B30" s="10" t="s">
        <v>173</v>
      </c>
      <c r="C30" s="10">
        <f t="shared" si="0"/>
        <v>8</v>
      </c>
      <c r="D30" s="10">
        <f t="shared" si="1"/>
        <v>18</v>
      </c>
      <c r="E30" s="10">
        <f t="shared" si="2"/>
        <v>29</v>
      </c>
      <c r="F30" s="10" t="str">
        <f t="shared" si="3"/>
        <v>Swindon</v>
      </c>
      <c r="G30" s="10" t="str">
        <f t="shared" si="4"/>
        <v>Forsythia</v>
      </c>
      <c r="H30" s="10" t="s">
        <v>49</v>
      </c>
    </row>
    <row r="31" spans="1:8" x14ac:dyDescent="0.25">
      <c r="A31" s="10">
        <v>31</v>
      </c>
      <c r="B31" s="10" t="s">
        <v>88</v>
      </c>
      <c r="C31" s="10">
        <f t="shared" si="0"/>
        <v>6</v>
      </c>
      <c r="D31" s="10">
        <f t="shared" si="1"/>
        <v>14</v>
      </c>
      <c r="E31" s="10">
        <f t="shared" si="2"/>
        <v>29</v>
      </c>
      <c r="F31" s="10" t="str">
        <f t="shared" si="3"/>
        <v>Calne</v>
      </c>
      <c r="G31" s="10" t="str">
        <f t="shared" si="4"/>
        <v>Goshawk</v>
      </c>
      <c r="H31" s="10" t="str">
        <f t="shared" si="5"/>
        <v>Roger Bryan</v>
      </c>
    </row>
    <row r="32" spans="1:8" x14ac:dyDescent="0.25">
      <c r="A32" s="10">
        <v>32</v>
      </c>
      <c r="B32" s="10" t="s">
        <v>101</v>
      </c>
      <c r="C32" s="10">
        <f t="shared" si="0"/>
        <v>8</v>
      </c>
      <c r="D32" s="10">
        <f t="shared" si="1"/>
        <v>34</v>
      </c>
      <c r="E32" s="10">
        <f t="shared" si="2"/>
        <v>50</v>
      </c>
      <c r="F32" s="10" t="str">
        <f t="shared" si="3"/>
        <v>Wantage</v>
      </c>
      <c r="G32" s="10" t="str">
        <f t="shared" si="4"/>
        <v>Stepping out of the photo</v>
      </c>
      <c r="H32" s="10" t="str">
        <f t="shared" si="5"/>
        <v>Maria Walker</v>
      </c>
    </row>
    <row r="33" spans="1:8" x14ac:dyDescent="0.25">
      <c r="A33" s="10">
        <v>33</v>
      </c>
      <c r="B33" s="10" t="s">
        <v>112</v>
      </c>
      <c r="C33" s="10">
        <f t="shared" si="0"/>
        <v>8</v>
      </c>
      <c r="D33" s="10">
        <f t="shared" si="1"/>
        <v>19</v>
      </c>
      <c r="E33" s="10">
        <f t="shared" si="2"/>
        <v>33</v>
      </c>
      <c r="F33" s="10" t="str">
        <f t="shared" si="3"/>
        <v>Swindon</v>
      </c>
      <c r="G33" s="10" t="str">
        <f t="shared" si="4"/>
        <v>First Rays</v>
      </c>
      <c r="H33" s="10" t="str">
        <f t="shared" si="5"/>
        <v>Anna Stowe</v>
      </c>
    </row>
    <row r="34" spans="1:8" x14ac:dyDescent="0.25">
      <c r="A34" s="10">
        <v>34</v>
      </c>
      <c r="B34" s="10" t="s">
        <v>74</v>
      </c>
      <c r="C34" s="10">
        <f t="shared" si="0"/>
        <v>12</v>
      </c>
      <c r="D34" s="10">
        <f t="shared" si="1"/>
        <v>25</v>
      </c>
      <c r="E34" s="10">
        <f t="shared" si="2"/>
        <v>40</v>
      </c>
      <c r="F34" s="10" t="str">
        <f t="shared" si="3"/>
        <v>Cirencester</v>
      </c>
      <c r="G34" s="10" t="str">
        <f t="shared" si="4"/>
        <v>Gull Landing</v>
      </c>
      <c r="H34" s="10" t="str">
        <f t="shared" si="5"/>
        <v>Martin Dent</v>
      </c>
    </row>
    <row r="35" spans="1:8" x14ac:dyDescent="0.25">
      <c r="A35" s="10">
        <v>35</v>
      </c>
      <c r="B35" s="10" t="s">
        <v>89</v>
      </c>
      <c r="C35" s="10">
        <f t="shared" si="0"/>
        <v>6</v>
      </c>
      <c r="D35" s="10">
        <f t="shared" si="1"/>
        <v>23</v>
      </c>
      <c r="E35" s="10">
        <f t="shared" si="2"/>
        <v>35</v>
      </c>
      <c r="F35" s="10" t="str">
        <f t="shared" si="3"/>
        <v>Calne</v>
      </c>
      <c r="G35" s="10" t="str">
        <f t="shared" si="4"/>
        <v>Impalas Sparring</v>
      </c>
      <c r="H35" s="10" t="str">
        <f t="shared" si="5"/>
        <v>Pam Lane</v>
      </c>
    </row>
    <row r="36" spans="1:8" x14ac:dyDescent="0.25">
      <c r="A36" s="10">
        <v>36</v>
      </c>
      <c r="B36" s="10" t="s">
        <v>113</v>
      </c>
      <c r="C36" s="10">
        <f t="shared" si="0"/>
        <v>8</v>
      </c>
      <c r="D36" s="10">
        <f t="shared" si="1"/>
        <v>20</v>
      </c>
      <c r="E36" s="10">
        <f t="shared" si="2"/>
        <v>36</v>
      </c>
      <c r="F36" s="10" t="str">
        <f t="shared" si="3"/>
        <v>Swindon</v>
      </c>
      <c r="G36" s="10" t="str">
        <f t="shared" si="4"/>
        <v>Corn Flower</v>
      </c>
      <c r="H36" s="10" t="str">
        <f t="shared" si="5"/>
        <v>John Parsloe</v>
      </c>
    </row>
    <row r="37" spans="1:8" x14ac:dyDescent="0.25">
      <c r="A37" s="10">
        <v>37</v>
      </c>
      <c r="B37" s="10" t="s">
        <v>90</v>
      </c>
      <c r="C37" s="10">
        <f t="shared" si="0"/>
        <v>6</v>
      </c>
      <c r="D37" s="10">
        <f t="shared" si="1"/>
        <v>12</v>
      </c>
      <c r="E37" s="10">
        <f t="shared" si="2"/>
        <v>29</v>
      </c>
      <c r="F37" s="10" t="str">
        <f t="shared" si="3"/>
        <v>Calne</v>
      </c>
      <c r="G37" s="10" t="str">
        <f t="shared" si="4"/>
        <v>Aneta</v>
      </c>
      <c r="H37" s="10" t="str">
        <f t="shared" si="5"/>
        <v>Geoff Hawkins</v>
      </c>
    </row>
    <row r="38" spans="1:8" x14ac:dyDescent="0.25">
      <c r="A38" s="10">
        <v>38</v>
      </c>
      <c r="B38" s="10" t="s">
        <v>75</v>
      </c>
      <c r="C38" s="10">
        <f t="shared" si="0"/>
        <v>12</v>
      </c>
      <c r="D38" s="10">
        <f t="shared" si="1"/>
        <v>37</v>
      </c>
      <c r="E38" s="10">
        <f t="shared" si="2"/>
        <v>58</v>
      </c>
      <c r="F38" s="10" t="str">
        <f t="shared" si="3"/>
        <v>Cirencester</v>
      </c>
      <c r="G38" s="10" t="str">
        <f t="shared" si="4"/>
        <v>Poppies at Great Coxwell</v>
      </c>
      <c r="H38" s="10" t="str">
        <f t="shared" si="5"/>
        <v>Marlene Finlayson</v>
      </c>
    </row>
    <row r="39" spans="1:8" x14ac:dyDescent="0.25">
      <c r="A39" s="10">
        <v>39</v>
      </c>
      <c r="B39" s="10" t="s">
        <v>114</v>
      </c>
      <c r="C39" s="10">
        <f t="shared" si="0"/>
        <v>8</v>
      </c>
      <c r="D39" s="10">
        <f t="shared" si="1"/>
        <v>22</v>
      </c>
      <c r="E39" s="10">
        <f t="shared" si="2"/>
        <v>40</v>
      </c>
      <c r="F39" s="10" t="str">
        <f t="shared" si="3"/>
        <v>Swindon</v>
      </c>
      <c r="G39" s="10" t="str">
        <f t="shared" si="4"/>
        <v xml:space="preserve">In my garden </v>
      </c>
      <c r="H39" s="10" t="str">
        <f t="shared" si="5"/>
        <v>Aditya Sikaria</v>
      </c>
    </row>
    <row r="40" spans="1:8" x14ac:dyDescent="0.25">
      <c r="A40" s="10">
        <v>40</v>
      </c>
      <c r="B40" s="10" t="s">
        <v>102</v>
      </c>
      <c r="C40" s="10">
        <f t="shared" si="0"/>
        <v>8</v>
      </c>
      <c r="D40" s="10">
        <f t="shared" si="1"/>
        <v>20</v>
      </c>
      <c r="E40" s="10">
        <f t="shared" si="2"/>
        <v>35</v>
      </c>
      <c r="F40" s="10" t="str">
        <f t="shared" si="3"/>
        <v>Wantage</v>
      </c>
      <c r="G40" s="10" t="str">
        <f t="shared" si="4"/>
        <v>Dark Chapel</v>
      </c>
      <c r="H40" s="10" t="str">
        <f t="shared" si="5"/>
        <v>Ian Bateman</v>
      </c>
    </row>
    <row r="41" spans="1:8" x14ac:dyDescent="0.25">
      <c r="A41" s="10">
        <v>41</v>
      </c>
      <c r="B41" s="10" t="s">
        <v>76</v>
      </c>
      <c r="C41" s="10">
        <f t="shared" si="0"/>
        <v>12</v>
      </c>
      <c r="D41" s="10">
        <f t="shared" si="1"/>
        <v>19</v>
      </c>
      <c r="E41" s="10">
        <f t="shared" si="2"/>
        <v>35</v>
      </c>
      <c r="F41" s="10" t="str">
        <f t="shared" si="3"/>
        <v>Cirencester</v>
      </c>
      <c r="G41" s="10" t="str">
        <f t="shared" si="4"/>
        <v>Herald</v>
      </c>
      <c r="H41" s="10" t="str">
        <f t="shared" si="5"/>
        <v>John Simmons</v>
      </c>
    </row>
    <row r="42" spans="1:8" x14ac:dyDescent="0.25">
      <c r="A42" s="10">
        <v>42</v>
      </c>
      <c r="B42" s="10" t="s">
        <v>103</v>
      </c>
      <c r="C42" s="10">
        <f t="shared" si="0"/>
        <v>8</v>
      </c>
      <c r="D42" s="10">
        <f t="shared" si="1"/>
        <v>29</v>
      </c>
      <c r="E42" s="10">
        <f t="shared" si="2"/>
        <v>48</v>
      </c>
      <c r="F42" s="10" t="str">
        <f t="shared" si="3"/>
        <v>Wantage</v>
      </c>
      <c r="G42" s="10" t="str">
        <f t="shared" si="4"/>
        <v>Different Intentions</v>
      </c>
      <c r="H42" s="10" t="str">
        <f t="shared" si="5"/>
        <v>Robert Albright</v>
      </c>
    </row>
    <row r="43" spans="1:8" x14ac:dyDescent="0.25">
      <c r="A43" s="10">
        <v>43</v>
      </c>
      <c r="B43" s="10" t="s">
        <v>115</v>
      </c>
      <c r="C43" s="10">
        <f t="shared" si="0"/>
        <v>8</v>
      </c>
      <c r="D43" s="10">
        <f t="shared" si="1"/>
        <v>25</v>
      </c>
      <c r="E43" s="10">
        <f t="shared" si="2"/>
        <v>39</v>
      </c>
      <c r="F43" s="10" t="str">
        <f t="shared" si="3"/>
        <v>Swindon</v>
      </c>
      <c r="G43" s="10" t="str">
        <f t="shared" si="4"/>
        <v>Dawn Reflections</v>
      </c>
      <c r="H43" s="10" t="str">
        <f t="shared" si="5"/>
        <v>Anna Stowe</v>
      </c>
    </row>
    <row r="44" spans="1:8" x14ac:dyDescent="0.25">
      <c r="A44" s="10">
        <v>44</v>
      </c>
      <c r="B44" s="10" t="s">
        <v>77</v>
      </c>
      <c r="C44" s="10">
        <f t="shared" si="0"/>
        <v>12</v>
      </c>
      <c r="D44" s="10">
        <f t="shared" si="1"/>
        <v>37</v>
      </c>
      <c r="E44" s="10">
        <f t="shared" si="2"/>
        <v>52</v>
      </c>
      <c r="F44" s="10" t="str">
        <f t="shared" si="3"/>
        <v>Cirencester</v>
      </c>
      <c r="G44" s="10" t="str">
        <f t="shared" si="4"/>
        <v>Gravel pits South Cerney</v>
      </c>
      <c r="H44" s="10" t="str">
        <f t="shared" si="5"/>
        <v>Martin Dent</v>
      </c>
    </row>
    <row r="45" spans="1:8" x14ac:dyDescent="0.25">
      <c r="A45" s="10">
        <v>45</v>
      </c>
      <c r="B45" s="10" t="s">
        <v>116</v>
      </c>
      <c r="C45" s="10">
        <f t="shared" si="0"/>
        <v>8</v>
      </c>
      <c r="D45" s="10">
        <f t="shared" si="1"/>
        <v>19</v>
      </c>
      <c r="E45" s="10">
        <f t="shared" si="2"/>
        <v>31</v>
      </c>
      <c r="F45" s="10" t="str">
        <f t="shared" si="3"/>
        <v>Swindon</v>
      </c>
      <c r="G45" s="10" t="str">
        <f t="shared" si="4"/>
        <v>Five Sheep</v>
      </c>
      <c r="H45" s="10" t="str">
        <f t="shared" si="5"/>
        <v>Mel Gigg</v>
      </c>
    </row>
    <row r="46" spans="1:8" x14ac:dyDescent="0.25">
      <c r="A46" s="10">
        <v>46</v>
      </c>
      <c r="B46" s="10" t="s">
        <v>91</v>
      </c>
      <c r="C46" s="10">
        <f t="shared" si="0"/>
        <v>6</v>
      </c>
      <c r="D46" s="10">
        <f t="shared" si="1"/>
        <v>24</v>
      </c>
      <c r="E46" s="10">
        <f t="shared" si="2"/>
        <v>38</v>
      </c>
      <c r="F46" s="10" t="str">
        <f t="shared" si="3"/>
        <v>Calne</v>
      </c>
      <c r="G46" s="10" t="str">
        <f t="shared" si="4"/>
        <v>AMBULANCE CHASING</v>
      </c>
      <c r="H46" s="10" t="str">
        <f t="shared" si="5"/>
        <v>Simon Mack</v>
      </c>
    </row>
    <row r="47" spans="1:8" x14ac:dyDescent="0.25">
      <c r="A47" s="10">
        <v>47</v>
      </c>
      <c r="B47" s="10" t="s">
        <v>104</v>
      </c>
      <c r="C47" s="10">
        <f t="shared" si="0"/>
        <v>8</v>
      </c>
      <c r="D47" s="10">
        <f t="shared" si="1"/>
        <v>27</v>
      </c>
      <c r="E47" s="10">
        <f t="shared" si="2"/>
        <v>42</v>
      </c>
      <c r="F47" s="10" t="str">
        <f t="shared" si="3"/>
        <v>Wantage</v>
      </c>
      <c r="G47" s="10" t="str">
        <f t="shared" si="4"/>
        <v>Terracotta Warrior</v>
      </c>
      <c r="H47" s="10" t="str">
        <f t="shared" si="5"/>
        <v>Ian Bateman</v>
      </c>
    </row>
    <row r="48" spans="1:8" x14ac:dyDescent="0.25">
      <c r="A48" s="10">
        <v>48</v>
      </c>
      <c r="B48" s="10" t="s">
        <v>92</v>
      </c>
      <c r="C48" s="10">
        <f t="shared" si="0"/>
        <v>6</v>
      </c>
      <c r="D48" s="10">
        <f t="shared" si="1"/>
        <v>19</v>
      </c>
      <c r="E48" s="10">
        <f t="shared" si="2"/>
        <v>34</v>
      </c>
      <c r="F48" s="10" t="str">
        <f t="shared" si="3"/>
        <v>Calne</v>
      </c>
      <c r="G48" s="10" t="str">
        <f t="shared" si="4"/>
        <v>Honflur boat</v>
      </c>
      <c r="H48" s="10" t="str">
        <f t="shared" si="5"/>
        <v>Allan Smith</v>
      </c>
    </row>
    <row r="49" spans="1:8" x14ac:dyDescent="0.25">
      <c r="A49" s="10">
        <v>49</v>
      </c>
      <c r="B49" s="10" t="s">
        <v>78</v>
      </c>
      <c r="C49" s="10">
        <f t="shared" si="0"/>
        <v>12</v>
      </c>
      <c r="D49" s="10">
        <f t="shared" si="1"/>
        <v>23</v>
      </c>
      <c r="E49" s="10">
        <f t="shared" si="2"/>
        <v>38</v>
      </c>
      <c r="F49" s="10" t="str">
        <f t="shared" si="3"/>
        <v>Cirencester</v>
      </c>
      <c r="G49" s="10" t="str">
        <f t="shared" si="4"/>
        <v>Bald Eagle</v>
      </c>
      <c r="H49" s="10" t="str">
        <f t="shared" si="5"/>
        <v>Martin Dent</v>
      </c>
    </row>
    <row r="50" spans="1:8" x14ac:dyDescent="0.25">
      <c r="A50" s="10">
        <v>50</v>
      </c>
      <c r="B50" s="10" t="s">
        <v>117</v>
      </c>
      <c r="C50" s="10">
        <f t="shared" si="0"/>
        <v>8</v>
      </c>
      <c r="D50" s="10">
        <f t="shared" si="1"/>
        <v>25</v>
      </c>
      <c r="E50" s="10">
        <f t="shared" si="2"/>
        <v>40</v>
      </c>
      <c r="F50" s="10" t="str">
        <f t="shared" si="3"/>
        <v>Swindon</v>
      </c>
      <c r="G50" s="10" t="str">
        <f t="shared" si="4"/>
        <v>Blunsdon Station</v>
      </c>
      <c r="H50" s="10" t="str">
        <f t="shared" si="5"/>
        <v>Gerry Jones</v>
      </c>
    </row>
    <row r="51" spans="1:8" x14ac:dyDescent="0.25">
      <c r="A51" s="10">
        <v>51</v>
      </c>
      <c r="B51" s="10" t="s">
        <v>79</v>
      </c>
      <c r="C51" s="10">
        <f t="shared" si="0"/>
        <v>12</v>
      </c>
      <c r="D51" s="10">
        <f t="shared" si="1"/>
        <v>27</v>
      </c>
      <c r="E51" s="10">
        <f t="shared" si="2"/>
        <v>43</v>
      </c>
      <c r="F51" s="10" t="str">
        <f t="shared" si="3"/>
        <v>Cirencester</v>
      </c>
      <c r="G51" s="10" t="str">
        <f t="shared" si="4"/>
        <v>Llyn Gwynant 2</v>
      </c>
      <c r="H51" s="10" t="str">
        <f t="shared" si="5"/>
        <v>Shaun Little</v>
      </c>
    </row>
    <row r="52" spans="1:8" x14ac:dyDescent="0.25">
      <c r="A52" s="10">
        <v>52</v>
      </c>
      <c r="B52" s="10" t="s">
        <v>105</v>
      </c>
      <c r="C52" s="10">
        <f t="shared" si="0"/>
        <v>8</v>
      </c>
      <c r="D52" s="10">
        <f t="shared" si="1"/>
        <v>19</v>
      </c>
      <c r="E52" s="10">
        <f t="shared" si="2"/>
        <v>34</v>
      </c>
      <c r="F52" s="10" t="str">
        <f t="shared" si="3"/>
        <v>Wantage</v>
      </c>
      <c r="G52" s="10" t="str">
        <f t="shared" si="4"/>
        <v>Up at dawn</v>
      </c>
      <c r="H52" s="10" t="str">
        <f t="shared" si="5"/>
        <v>Andy Wilson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B11" sqref="B11"/>
    </sheetView>
  </sheetViews>
  <sheetFormatPr defaultRowHeight="15" x14ac:dyDescent="0.25"/>
  <cols>
    <col min="1" max="1" width="4" style="10" bestFit="1" customWidth="1"/>
    <col min="2" max="2" width="54.28515625" style="10" bestFit="1" customWidth="1"/>
    <col min="3" max="3" width="2" style="10" bestFit="1" customWidth="1"/>
    <col min="4" max="5" width="3" style="10" bestFit="1" customWidth="1"/>
    <col min="6" max="6" width="11.140625" style="10" bestFit="1" customWidth="1"/>
    <col min="7" max="7" width="36" style="10" bestFit="1" customWidth="1"/>
    <col min="8" max="8" width="24.5703125" style="10" bestFit="1" customWidth="1"/>
    <col min="9" max="16384" width="9.140625" style="10"/>
  </cols>
  <sheetData>
    <row r="1" spans="1:8" x14ac:dyDescent="0.25">
      <c r="A1" s="10">
        <v>53</v>
      </c>
      <c r="B1" s="10" t="s">
        <v>141</v>
      </c>
      <c r="C1" s="10">
        <f>FIND("-",$B1)</f>
        <v>8</v>
      </c>
      <c r="D1" s="10">
        <f>FIND("_",$B1)</f>
        <v>46</v>
      </c>
      <c r="E1" s="10">
        <f>LEN(B1)</f>
        <v>58</v>
      </c>
      <c r="F1" s="10" t="str">
        <f>LEFT(B1,C1-1)</f>
        <v>Wantage</v>
      </c>
      <c r="G1" s="10" t="str">
        <f>MID(B1,C1+1,D1-C1-1)</f>
        <v>How do you solve a problem like Maria</v>
      </c>
      <c r="H1" s="10" t="str">
        <f>MID(B1,D1+1,E1-D1-4)</f>
        <v>Sue Snow</v>
      </c>
    </row>
    <row r="2" spans="1:8" x14ac:dyDescent="0.25">
      <c r="A2" s="10">
        <v>54</v>
      </c>
      <c r="B2" s="10" t="s">
        <v>118</v>
      </c>
      <c r="C2" s="10">
        <f t="shared" ref="C2:C48" si="0">FIND("-",$B2)</f>
        <v>8</v>
      </c>
      <c r="D2" s="10">
        <f t="shared" ref="D2:D48" si="1">FIND("_",$B2)</f>
        <v>36</v>
      </c>
      <c r="E2" s="10">
        <f t="shared" ref="E2:E48" si="2">LEN(B2)</f>
        <v>52</v>
      </c>
      <c r="F2" s="10" t="str">
        <f t="shared" ref="F2:F48" si="3">LEFT(B2,C2-1)</f>
        <v>Swindon</v>
      </c>
      <c r="G2" s="10" t="str">
        <f t="shared" ref="G2:G48" si="4">MID(B2,C2+1,D2-C2-1)</f>
        <v>St Audries Bay by moonlight</v>
      </c>
      <c r="H2" s="10" t="str">
        <f t="shared" ref="H2:H48" si="5">MID(B2,D2+1,E2-D2-4)</f>
        <v>John Hoskins</v>
      </c>
    </row>
    <row r="3" spans="1:8" x14ac:dyDescent="0.25">
      <c r="A3" s="10">
        <v>55</v>
      </c>
      <c r="B3" s="10" t="s">
        <v>153</v>
      </c>
      <c r="C3" s="10">
        <f t="shared" si="0"/>
        <v>12</v>
      </c>
      <c r="D3" s="10">
        <f t="shared" si="1"/>
        <v>23</v>
      </c>
      <c r="E3" s="10">
        <f t="shared" si="2"/>
        <v>39</v>
      </c>
      <c r="F3" s="10" t="str">
        <f t="shared" si="3"/>
        <v>Cirencester</v>
      </c>
      <c r="G3" s="10" t="str">
        <f t="shared" si="4"/>
        <v>The Doctor</v>
      </c>
      <c r="H3" s="10" t="str">
        <f t="shared" si="5"/>
        <v>John Simmons</v>
      </c>
    </row>
    <row r="4" spans="1:8" x14ac:dyDescent="0.25">
      <c r="A4" s="10">
        <v>56</v>
      </c>
      <c r="B4" s="10" t="s">
        <v>142</v>
      </c>
      <c r="C4" s="10">
        <f t="shared" si="0"/>
        <v>8</v>
      </c>
      <c r="D4" s="10">
        <f t="shared" si="1"/>
        <v>39</v>
      </c>
      <c r="E4" s="10">
        <f t="shared" si="2"/>
        <v>53</v>
      </c>
      <c r="F4" s="10" t="str">
        <f t="shared" si="3"/>
        <v>Wantage</v>
      </c>
      <c r="G4" s="10" t="str">
        <f t="shared" si="4"/>
        <v>One Foot of 'Flying' Francesca</v>
      </c>
      <c r="H4" s="10" t="str">
        <f t="shared" si="5"/>
        <v>Peter Kent</v>
      </c>
    </row>
    <row r="5" spans="1:8" x14ac:dyDescent="0.25">
      <c r="A5" s="10">
        <v>57</v>
      </c>
      <c r="B5" s="10" t="s">
        <v>130</v>
      </c>
      <c r="C5" s="10">
        <f t="shared" si="0"/>
        <v>6</v>
      </c>
      <c r="D5" s="10">
        <f t="shared" si="1"/>
        <v>17</v>
      </c>
      <c r="E5" s="10">
        <f t="shared" si="2"/>
        <v>34</v>
      </c>
      <c r="F5" s="10" t="str">
        <f t="shared" si="3"/>
        <v>Calne</v>
      </c>
      <c r="G5" s="10" t="str">
        <f t="shared" si="4"/>
        <v>The Singer</v>
      </c>
      <c r="H5" s="10" t="str">
        <f t="shared" si="5"/>
        <v>Geoff Hawkins</v>
      </c>
    </row>
    <row r="6" spans="1:8" x14ac:dyDescent="0.25">
      <c r="A6" s="10">
        <v>58</v>
      </c>
      <c r="B6" s="10" t="s">
        <v>154</v>
      </c>
      <c r="C6" s="10">
        <f t="shared" si="0"/>
        <v>12</v>
      </c>
      <c r="D6" s="10">
        <f t="shared" si="1"/>
        <v>25</v>
      </c>
      <c r="E6" s="10">
        <f t="shared" si="2"/>
        <v>39</v>
      </c>
      <c r="F6" s="10" t="str">
        <f t="shared" si="3"/>
        <v>Cirencester</v>
      </c>
      <c r="G6" s="10" t="str">
        <f t="shared" si="4"/>
        <v>Vestry Roses</v>
      </c>
      <c r="H6" s="10" t="str">
        <f t="shared" si="5"/>
        <v>Paul Jones</v>
      </c>
    </row>
    <row r="7" spans="1:8" x14ac:dyDescent="0.25">
      <c r="A7" s="10">
        <v>59</v>
      </c>
      <c r="B7" s="10" t="s">
        <v>143</v>
      </c>
      <c r="C7" s="10">
        <f t="shared" si="0"/>
        <v>8</v>
      </c>
      <c r="D7" s="10">
        <f t="shared" si="1"/>
        <v>28</v>
      </c>
      <c r="E7" s="10">
        <f t="shared" si="2"/>
        <v>46</v>
      </c>
      <c r="F7" s="10" t="str">
        <f t="shared" si="3"/>
        <v>Wantage</v>
      </c>
      <c r="G7" s="10" t="str">
        <f t="shared" si="4"/>
        <v>Rhodedendron Flower</v>
      </c>
      <c r="H7" s="10" t="str">
        <f t="shared" si="5"/>
        <v>Peter Thompson</v>
      </c>
    </row>
    <row r="8" spans="1:8" x14ac:dyDescent="0.25">
      <c r="A8" s="10">
        <v>60</v>
      </c>
      <c r="B8" s="10" t="s">
        <v>155</v>
      </c>
      <c r="C8" s="10">
        <f t="shared" si="0"/>
        <v>12</v>
      </c>
      <c r="D8" s="10">
        <f t="shared" si="1"/>
        <v>28</v>
      </c>
      <c r="E8" s="10">
        <f t="shared" si="2"/>
        <v>44</v>
      </c>
      <c r="F8" s="10" t="str">
        <f t="shared" si="3"/>
        <v>Cirencester</v>
      </c>
      <c r="G8" s="10" t="str">
        <f t="shared" si="4"/>
        <v>Saltburn Pier 2</v>
      </c>
      <c r="H8" s="10" t="str">
        <f t="shared" si="5"/>
        <v>Shaun Little</v>
      </c>
    </row>
    <row r="9" spans="1:8" x14ac:dyDescent="0.25">
      <c r="A9" s="10">
        <v>61</v>
      </c>
      <c r="B9" s="10" t="s">
        <v>144</v>
      </c>
      <c r="C9" s="10">
        <f t="shared" si="0"/>
        <v>8</v>
      </c>
      <c r="D9" s="10">
        <f t="shared" si="1"/>
        <v>18</v>
      </c>
      <c r="E9" s="10">
        <f t="shared" si="2"/>
        <v>35</v>
      </c>
      <c r="F9" s="10" t="str">
        <f t="shared" si="3"/>
        <v>Wantage</v>
      </c>
      <c r="G9" s="10" t="str">
        <f t="shared" si="4"/>
        <v>Green Eye</v>
      </c>
      <c r="H9" s="10" t="str">
        <f t="shared" si="5"/>
        <v>Lynn Christer</v>
      </c>
    </row>
    <row r="10" spans="1:8" x14ac:dyDescent="0.25">
      <c r="A10" s="10">
        <v>62</v>
      </c>
      <c r="B10" s="10" t="s">
        <v>168</v>
      </c>
      <c r="C10" s="10">
        <f t="shared" si="0"/>
        <v>6</v>
      </c>
      <c r="D10" s="10">
        <f t="shared" si="1"/>
        <v>15</v>
      </c>
      <c r="E10" s="10">
        <f t="shared" si="2"/>
        <v>27</v>
      </c>
      <c r="F10" s="10" t="str">
        <f t="shared" si="3"/>
        <v>Calne</v>
      </c>
      <c r="G10" s="10" t="str">
        <f t="shared" si="4"/>
        <v>Sea dogs</v>
      </c>
      <c r="H10" s="10" t="str">
        <f t="shared" si="5"/>
        <v>Ann Tubb</v>
      </c>
    </row>
    <row r="11" spans="1:8" x14ac:dyDescent="0.25">
      <c r="A11" s="10">
        <v>63</v>
      </c>
      <c r="B11" s="10" t="s">
        <v>145</v>
      </c>
      <c r="C11" s="10">
        <f t="shared" si="0"/>
        <v>8</v>
      </c>
      <c r="D11" s="10">
        <f t="shared" si="1"/>
        <v>23</v>
      </c>
      <c r="E11" s="10">
        <f t="shared" si="2"/>
        <v>40</v>
      </c>
      <c r="F11" s="10" t="str">
        <f t="shared" si="3"/>
        <v>Wantage</v>
      </c>
      <c r="G11" s="10" t="str">
        <f t="shared" si="4"/>
        <v>Planet Zanussi</v>
      </c>
      <c r="H11" s="10" t="str">
        <f t="shared" si="5"/>
        <v>Lynn Christer</v>
      </c>
    </row>
    <row r="12" spans="1:8" x14ac:dyDescent="0.25">
      <c r="A12" s="10">
        <v>64</v>
      </c>
      <c r="B12" s="10" t="s">
        <v>156</v>
      </c>
      <c r="C12" s="10">
        <f t="shared" si="0"/>
        <v>12</v>
      </c>
      <c r="D12" s="10">
        <f t="shared" si="1"/>
        <v>25</v>
      </c>
      <c r="E12" s="10">
        <f t="shared" si="2"/>
        <v>41</v>
      </c>
      <c r="F12" s="10" t="str">
        <f t="shared" si="3"/>
        <v>Cirencester</v>
      </c>
      <c r="G12" s="10" t="str">
        <f t="shared" si="4"/>
        <v>Whitby Abbey</v>
      </c>
      <c r="H12" s="10" t="str">
        <f t="shared" si="5"/>
        <v>Shaun Little</v>
      </c>
    </row>
    <row r="13" spans="1:8" x14ac:dyDescent="0.25">
      <c r="A13" s="10">
        <v>65</v>
      </c>
      <c r="B13" s="10" t="s">
        <v>119</v>
      </c>
      <c r="C13" s="10">
        <f t="shared" si="0"/>
        <v>8</v>
      </c>
      <c r="D13" s="10">
        <f t="shared" si="1"/>
        <v>12</v>
      </c>
      <c r="E13" s="10">
        <f t="shared" si="2"/>
        <v>30</v>
      </c>
      <c r="F13" s="10" t="str">
        <f t="shared" si="3"/>
        <v>Swindon</v>
      </c>
      <c r="G13" s="10" t="str">
        <f t="shared" si="4"/>
        <v>Stu</v>
      </c>
      <c r="H13" s="10" t="str">
        <f t="shared" si="5"/>
        <v>Darren Coleman</v>
      </c>
    </row>
    <row r="14" spans="1:8" x14ac:dyDescent="0.25">
      <c r="A14" s="10">
        <v>66</v>
      </c>
      <c r="B14" s="10" t="s">
        <v>157</v>
      </c>
      <c r="C14" s="10">
        <f t="shared" si="0"/>
        <v>12</v>
      </c>
      <c r="D14" s="10">
        <f t="shared" si="1"/>
        <v>26</v>
      </c>
      <c r="E14" s="10">
        <f t="shared" si="2"/>
        <v>47</v>
      </c>
      <c r="F14" s="10" t="str">
        <f t="shared" si="3"/>
        <v>Cirencester</v>
      </c>
      <c r="G14" s="10" t="str">
        <f t="shared" si="4"/>
        <v>Small Skipper</v>
      </c>
      <c r="H14" s="10" t="str">
        <f t="shared" si="5"/>
        <v>Marlene Finlayson</v>
      </c>
    </row>
    <row r="15" spans="1:8" x14ac:dyDescent="0.25">
      <c r="A15" s="10">
        <v>67</v>
      </c>
      <c r="B15" s="10" t="s">
        <v>120</v>
      </c>
      <c r="C15" s="10">
        <f t="shared" si="0"/>
        <v>8</v>
      </c>
      <c r="D15" s="10">
        <f t="shared" si="1"/>
        <v>15</v>
      </c>
      <c r="E15" s="10">
        <f t="shared" si="2"/>
        <v>31</v>
      </c>
      <c r="F15" s="10" t="str">
        <f t="shared" si="3"/>
        <v>Swindon</v>
      </c>
      <c r="G15" s="10" t="str">
        <f t="shared" si="4"/>
        <v>Ziesal</v>
      </c>
      <c r="H15" s="10" t="str">
        <f t="shared" si="5"/>
        <v>John Hoskins</v>
      </c>
    </row>
    <row r="16" spans="1:8" x14ac:dyDescent="0.25">
      <c r="A16" s="10">
        <v>68</v>
      </c>
      <c r="B16" s="10" t="s">
        <v>158</v>
      </c>
      <c r="C16" s="10">
        <f t="shared" si="0"/>
        <v>12</v>
      </c>
      <c r="D16" s="10">
        <f t="shared" si="1"/>
        <v>38</v>
      </c>
      <c r="E16" s="10">
        <f t="shared" si="2"/>
        <v>52</v>
      </c>
      <c r="F16" s="10" t="str">
        <f t="shared" si="3"/>
        <v>Cirencester</v>
      </c>
      <c r="G16" s="10" t="str">
        <f t="shared" si="4"/>
        <v>St Lukes Frampton Mansell</v>
      </c>
      <c r="H16" s="10" t="str">
        <f t="shared" si="5"/>
        <v>Paul Jones</v>
      </c>
    </row>
    <row r="17" spans="1:8" x14ac:dyDescent="0.25">
      <c r="A17" s="10">
        <v>69</v>
      </c>
      <c r="B17" s="10" t="s">
        <v>146</v>
      </c>
      <c r="C17" s="10">
        <f t="shared" si="0"/>
        <v>8</v>
      </c>
      <c r="D17" s="10">
        <f t="shared" si="1"/>
        <v>34</v>
      </c>
      <c r="E17" s="10">
        <f t="shared" si="2"/>
        <v>49</v>
      </c>
      <c r="F17" s="10" t="str">
        <f t="shared" si="3"/>
        <v>Wantage</v>
      </c>
      <c r="G17" s="10" t="str">
        <f t="shared" si="4"/>
        <v>Looking down on the world</v>
      </c>
      <c r="H17" s="10" t="str">
        <f t="shared" si="5"/>
        <v>Andy Wilson</v>
      </c>
    </row>
    <row r="18" spans="1:8" x14ac:dyDescent="0.25">
      <c r="A18" s="10">
        <v>70</v>
      </c>
      <c r="B18" s="10" t="s">
        <v>159</v>
      </c>
      <c r="C18" s="10">
        <f t="shared" si="0"/>
        <v>12</v>
      </c>
      <c r="D18" s="10">
        <f t="shared" si="1"/>
        <v>24</v>
      </c>
      <c r="E18" s="10">
        <f t="shared" si="2"/>
        <v>35</v>
      </c>
      <c r="F18" s="10" t="str">
        <f t="shared" si="3"/>
        <v>Cirencester</v>
      </c>
      <c r="G18" s="10" t="str">
        <f t="shared" si="4"/>
        <v>Wine Cellar</v>
      </c>
      <c r="H18" s="10" t="str">
        <f t="shared" si="5"/>
        <v>C Smith</v>
      </c>
    </row>
    <row r="19" spans="1:8" x14ac:dyDescent="0.25">
      <c r="A19" s="10">
        <v>71</v>
      </c>
      <c r="B19" s="10" t="s">
        <v>121</v>
      </c>
      <c r="C19" s="10">
        <f t="shared" si="0"/>
        <v>8</v>
      </c>
      <c r="D19" s="10">
        <f t="shared" si="1"/>
        <v>32</v>
      </c>
      <c r="E19" s="10">
        <f t="shared" si="2"/>
        <v>43</v>
      </c>
      <c r="F19" s="10" t="str">
        <f t="shared" si="3"/>
        <v>Swindon</v>
      </c>
      <c r="G19" s="10" t="str">
        <f t="shared" si="4"/>
        <v>Windy Day Saunton Sands</v>
      </c>
      <c r="H19" s="10" t="str">
        <f t="shared" si="5"/>
        <v>Lyn Day</v>
      </c>
    </row>
    <row r="20" spans="1:8" x14ac:dyDescent="0.25">
      <c r="A20" s="10">
        <v>72</v>
      </c>
      <c r="B20" s="10" t="s">
        <v>147</v>
      </c>
      <c r="C20" s="10">
        <f t="shared" si="0"/>
        <v>8</v>
      </c>
      <c r="D20" s="10">
        <f t="shared" si="1"/>
        <v>25</v>
      </c>
      <c r="E20" s="10">
        <f t="shared" si="2"/>
        <v>43</v>
      </c>
      <c r="F20" s="10" t="str">
        <f t="shared" si="3"/>
        <v>Wantage</v>
      </c>
      <c r="G20" s="10" t="str">
        <f t="shared" si="4"/>
        <v>Ladybird on Iris</v>
      </c>
      <c r="H20" s="10" t="str">
        <f t="shared" si="5"/>
        <v>Peter Thompson</v>
      </c>
    </row>
    <row r="21" spans="1:8" x14ac:dyDescent="0.25">
      <c r="A21" s="10">
        <v>73</v>
      </c>
      <c r="B21" s="10" t="s">
        <v>160</v>
      </c>
      <c r="C21" s="10">
        <f t="shared" si="0"/>
        <v>12</v>
      </c>
      <c r="D21" s="10">
        <f t="shared" si="1"/>
        <v>29</v>
      </c>
      <c r="E21" s="10">
        <f t="shared" si="2"/>
        <v>50</v>
      </c>
      <c r="F21" s="10" t="str">
        <f t="shared" si="3"/>
        <v>Cirencester</v>
      </c>
      <c r="G21" s="10" t="str">
        <f t="shared" si="4"/>
        <v>Pulling together</v>
      </c>
      <c r="H21" s="10" t="str">
        <f t="shared" si="5"/>
        <v>Marlene Finlayson</v>
      </c>
    </row>
    <row r="22" spans="1:8" x14ac:dyDescent="0.25">
      <c r="A22" s="10">
        <v>74</v>
      </c>
      <c r="B22" s="10" t="s">
        <v>122</v>
      </c>
      <c r="C22" s="10">
        <f t="shared" si="0"/>
        <v>8</v>
      </c>
      <c r="D22" s="10">
        <f t="shared" si="1"/>
        <v>15</v>
      </c>
      <c r="E22" s="10">
        <f t="shared" si="2"/>
        <v>31</v>
      </c>
      <c r="F22" s="10" t="str">
        <f t="shared" si="3"/>
        <v>Swindon</v>
      </c>
      <c r="G22" s="10" t="str">
        <f t="shared" si="4"/>
        <v>Sammie</v>
      </c>
      <c r="H22" s="10" t="str">
        <f t="shared" si="5"/>
        <v>John Hoskins</v>
      </c>
    </row>
    <row r="23" spans="1:8" x14ac:dyDescent="0.25">
      <c r="A23" s="10">
        <v>75</v>
      </c>
      <c r="B23" s="10" t="s">
        <v>148</v>
      </c>
      <c r="C23" s="10">
        <f t="shared" si="0"/>
        <v>8</v>
      </c>
      <c r="D23" s="10">
        <f t="shared" si="1"/>
        <v>38</v>
      </c>
      <c r="E23" s="10">
        <f t="shared" si="2"/>
        <v>52</v>
      </c>
      <c r="F23" s="10" t="str">
        <f t="shared" si="3"/>
        <v>Wantage</v>
      </c>
      <c r="G23" s="10" t="str">
        <f t="shared" si="4"/>
        <v>Backlit Buzzard over Letcombe</v>
      </c>
      <c r="H23" s="10" t="str">
        <f t="shared" si="5"/>
        <v>Peter Kent</v>
      </c>
    </row>
    <row r="24" spans="1:8" x14ac:dyDescent="0.25">
      <c r="A24" s="10">
        <v>76</v>
      </c>
      <c r="B24" s="10" t="s">
        <v>161</v>
      </c>
      <c r="C24" s="10">
        <f t="shared" si="0"/>
        <v>12</v>
      </c>
      <c r="D24" s="10">
        <f t="shared" si="1"/>
        <v>19</v>
      </c>
      <c r="E24" s="10">
        <f t="shared" si="2"/>
        <v>31</v>
      </c>
      <c r="F24" s="10" t="str">
        <f t="shared" si="3"/>
        <v>Cirencester</v>
      </c>
      <c r="G24" s="10" t="str">
        <f t="shared" si="4"/>
        <v>teazle</v>
      </c>
      <c r="H24" s="10" t="str">
        <f t="shared" si="5"/>
        <v>Lionel S</v>
      </c>
    </row>
    <row r="25" spans="1:8" x14ac:dyDescent="0.25">
      <c r="A25" s="10">
        <v>77</v>
      </c>
      <c r="B25" s="10" t="s">
        <v>123</v>
      </c>
      <c r="C25" s="10">
        <f t="shared" si="0"/>
        <v>8</v>
      </c>
      <c r="D25" s="10">
        <f t="shared" si="1"/>
        <v>22</v>
      </c>
      <c r="E25" s="10">
        <f t="shared" si="2"/>
        <v>34</v>
      </c>
      <c r="F25" s="10" t="str">
        <f t="shared" si="3"/>
        <v>Swindon</v>
      </c>
      <c r="G25" s="10" t="str">
        <f t="shared" si="4"/>
        <v>Paignton Pier</v>
      </c>
      <c r="H25" s="10" t="str">
        <f t="shared" si="5"/>
        <v>Mel Gigg</v>
      </c>
    </row>
    <row r="26" spans="1:8" x14ac:dyDescent="0.25">
      <c r="A26" s="10">
        <v>78</v>
      </c>
      <c r="B26" s="10" t="s">
        <v>131</v>
      </c>
      <c r="C26" s="10">
        <f t="shared" si="0"/>
        <v>6</v>
      </c>
      <c r="D26" s="10">
        <f t="shared" si="1"/>
        <v>17</v>
      </c>
      <c r="E26" s="10">
        <f t="shared" si="2"/>
        <v>31</v>
      </c>
      <c r="F26" s="10" t="str">
        <f t="shared" si="3"/>
        <v>Calne</v>
      </c>
      <c r="G26" s="10" t="str">
        <f t="shared" si="4"/>
        <v>ROYAL STAR</v>
      </c>
      <c r="H26" s="10" t="str">
        <f t="shared" si="5"/>
        <v>Simon Mack</v>
      </c>
    </row>
    <row r="27" spans="1:8" x14ac:dyDescent="0.25">
      <c r="A27" s="10">
        <v>79</v>
      </c>
      <c r="B27" s="10" t="s">
        <v>124</v>
      </c>
      <c r="C27" s="10">
        <f t="shared" si="0"/>
        <v>8</v>
      </c>
      <c r="D27" s="10">
        <f t="shared" si="1"/>
        <v>14</v>
      </c>
      <c r="E27" s="10">
        <f t="shared" si="2"/>
        <v>29</v>
      </c>
      <c r="F27" s="10" t="str">
        <f t="shared" si="3"/>
        <v>Swindon</v>
      </c>
      <c r="G27" s="10" t="str">
        <f t="shared" si="4"/>
        <v>Magic</v>
      </c>
      <c r="H27" s="10" t="str">
        <f t="shared" si="5"/>
        <v>Paddy Bohan</v>
      </c>
    </row>
    <row r="28" spans="1:8" x14ac:dyDescent="0.25">
      <c r="A28" s="10">
        <v>80</v>
      </c>
      <c r="B28" s="10" t="s">
        <v>132</v>
      </c>
      <c r="C28" s="10">
        <f t="shared" si="0"/>
        <v>6</v>
      </c>
      <c r="D28" s="10">
        <f t="shared" si="1"/>
        <v>30</v>
      </c>
      <c r="E28" s="10">
        <f t="shared" si="2"/>
        <v>43</v>
      </c>
      <c r="F28" s="10" t="str">
        <f t="shared" si="3"/>
        <v>Calne</v>
      </c>
      <c r="G28" s="10" t="str">
        <f t="shared" si="4"/>
        <v>Namib Desert after Rain</v>
      </c>
      <c r="H28" s="10" t="str">
        <f t="shared" si="5"/>
        <v>Eddy Lane</v>
      </c>
    </row>
    <row r="29" spans="1:8" x14ac:dyDescent="0.25">
      <c r="A29" s="10">
        <v>81</v>
      </c>
      <c r="B29" s="10" t="s">
        <v>162</v>
      </c>
      <c r="C29" s="10">
        <f t="shared" si="0"/>
        <v>12</v>
      </c>
      <c r="D29" s="10">
        <f t="shared" si="1"/>
        <v>30</v>
      </c>
      <c r="E29" s="10">
        <f t="shared" si="2"/>
        <v>46</v>
      </c>
      <c r="F29" s="10" t="str">
        <f t="shared" si="3"/>
        <v>Cirencester</v>
      </c>
      <c r="G29" s="10" t="str">
        <f t="shared" si="4"/>
        <v>Westonbirt Sunset</v>
      </c>
      <c r="H29" s="10" t="str">
        <f t="shared" si="5"/>
        <v>John Simmons</v>
      </c>
    </row>
    <row r="30" spans="1:8" x14ac:dyDescent="0.25">
      <c r="A30" s="10">
        <v>82</v>
      </c>
      <c r="B30" s="10" t="s">
        <v>133</v>
      </c>
      <c r="C30" s="10">
        <f t="shared" si="0"/>
        <v>6</v>
      </c>
      <c r="D30" s="10">
        <f t="shared" si="1"/>
        <v>35</v>
      </c>
      <c r="E30" s="10">
        <f t="shared" si="2"/>
        <v>47</v>
      </c>
      <c r="F30" s="10" t="str">
        <f t="shared" si="3"/>
        <v>Calne</v>
      </c>
      <c r="G30" s="10" t="str">
        <f t="shared" si="4"/>
        <v>Yellow Hornbillon thorn bush</v>
      </c>
      <c r="H30" s="10" t="str">
        <f t="shared" si="5"/>
        <v>Pam Lane</v>
      </c>
    </row>
    <row r="31" spans="1:8" x14ac:dyDescent="0.25">
      <c r="A31" s="10">
        <v>83</v>
      </c>
      <c r="B31" s="10" t="s">
        <v>125</v>
      </c>
      <c r="C31" s="10">
        <f t="shared" si="0"/>
        <v>8</v>
      </c>
      <c r="D31" s="10">
        <f t="shared" si="1"/>
        <v>19</v>
      </c>
      <c r="E31" s="10">
        <f t="shared" si="2"/>
        <v>31</v>
      </c>
      <c r="F31" s="10" t="str">
        <f t="shared" si="3"/>
        <v>Swindon</v>
      </c>
      <c r="G31" s="10" t="str">
        <f t="shared" si="4"/>
        <v>Lone Heron</v>
      </c>
      <c r="H31" s="10" t="str">
        <f t="shared" si="5"/>
        <v>Mel Gigg</v>
      </c>
    </row>
    <row r="32" spans="1:8" x14ac:dyDescent="0.25">
      <c r="A32" s="10">
        <v>84</v>
      </c>
      <c r="B32" s="10" t="s">
        <v>134</v>
      </c>
      <c r="C32" s="10">
        <f t="shared" si="0"/>
        <v>6</v>
      </c>
      <c r="D32" s="10">
        <f t="shared" si="1"/>
        <v>34</v>
      </c>
      <c r="E32" s="10">
        <f t="shared" si="2"/>
        <v>47</v>
      </c>
      <c r="F32" s="10" t="str">
        <f t="shared" si="3"/>
        <v>Calne</v>
      </c>
      <c r="G32" s="10" t="str">
        <f t="shared" si="4"/>
        <v>Polar Bear on Whale Carcass</v>
      </c>
      <c r="H32" s="10" t="str">
        <f t="shared" si="5"/>
        <v>Eddy Lane</v>
      </c>
    </row>
    <row r="33" spans="1:8" x14ac:dyDescent="0.25">
      <c r="A33" s="10">
        <v>85</v>
      </c>
      <c r="B33" s="10" t="s">
        <v>149</v>
      </c>
      <c r="C33" s="10">
        <f t="shared" si="0"/>
        <v>8</v>
      </c>
      <c r="D33" s="10">
        <f t="shared" si="1"/>
        <v>30</v>
      </c>
      <c r="E33" s="10">
        <f t="shared" si="2"/>
        <v>52</v>
      </c>
      <c r="F33" s="10" t="str">
        <f t="shared" si="3"/>
        <v>Wantage</v>
      </c>
      <c r="G33" s="10" t="str">
        <f t="shared" si="4"/>
        <v>Speckled Bush cricket</v>
      </c>
      <c r="H33" s="10" t="str">
        <f t="shared" si="5"/>
        <v>Malcolm Brownsword</v>
      </c>
    </row>
    <row r="34" spans="1:8" x14ac:dyDescent="0.25">
      <c r="A34" s="10">
        <v>86</v>
      </c>
      <c r="B34" s="10" t="s">
        <v>126</v>
      </c>
      <c r="C34" s="10">
        <f t="shared" si="0"/>
        <v>8</v>
      </c>
      <c r="D34" s="10">
        <f t="shared" si="1"/>
        <v>18</v>
      </c>
      <c r="E34" s="10">
        <f t="shared" si="2"/>
        <v>30</v>
      </c>
      <c r="F34" s="10" t="str">
        <f t="shared" si="3"/>
        <v>Swindon</v>
      </c>
      <c r="G34" s="10" t="str">
        <f t="shared" si="4"/>
        <v>Rush Hour</v>
      </c>
      <c r="H34" s="10" t="str">
        <f t="shared" si="5"/>
        <v>Ray Gigg</v>
      </c>
    </row>
    <row r="35" spans="1:8" x14ac:dyDescent="0.25">
      <c r="A35" s="10">
        <v>87</v>
      </c>
      <c r="B35" s="10" t="s">
        <v>150</v>
      </c>
      <c r="C35" s="10">
        <f t="shared" si="0"/>
        <v>8</v>
      </c>
      <c r="D35" s="10">
        <f t="shared" si="1"/>
        <v>26</v>
      </c>
      <c r="E35" s="10">
        <f t="shared" si="2"/>
        <v>42</v>
      </c>
      <c r="F35" s="10" t="str">
        <f t="shared" si="3"/>
        <v>Wantage</v>
      </c>
      <c r="G35" s="10" t="str">
        <f t="shared" si="4"/>
        <v>Monarch butterfly</v>
      </c>
      <c r="H35" s="10" t="str">
        <f t="shared" si="5"/>
        <v>Maria Walker</v>
      </c>
    </row>
    <row r="36" spans="1:8" x14ac:dyDescent="0.25">
      <c r="A36" s="10">
        <v>88</v>
      </c>
      <c r="B36" s="10" t="s">
        <v>127</v>
      </c>
      <c r="C36" s="10">
        <f t="shared" si="0"/>
        <v>8</v>
      </c>
      <c r="D36" s="10">
        <f t="shared" si="1"/>
        <v>14</v>
      </c>
      <c r="E36" s="10">
        <f t="shared" si="2"/>
        <v>25</v>
      </c>
      <c r="F36" s="10" t="str">
        <f t="shared" si="3"/>
        <v>Swindon</v>
      </c>
      <c r="G36" s="10" t="str">
        <f t="shared" si="4"/>
        <v>Robin</v>
      </c>
      <c r="H36" s="10" t="str">
        <f t="shared" si="5"/>
        <v>Lyn Day</v>
      </c>
    </row>
    <row r="37" spans="1:8" x14ac:dyDescent="0.25">
      <c r="A37" s="10">
        <v>89</v>
      </c>
      <c r="B37" s="10" t="s">
        <v>135</v>
      </c>
      <c r="C37" s="10">
        <f t="shared" si="0"/>
        <v>6</v>
      </c>
      <c r="D37" s="10">
        <f t="shared" si="1"/>
        <v>27</v>
      </c>
      <c r="E37" s="10">
        <f t="shared" si="2"/>
        <v>42</v>
      </c>
      <c r="F37" s="10" t="str">
        <f t="shared" si="3"/>
        <v>Calne</v>
      </c>
      <c r="G37" s="10" t="str">
        <f t="shared" si="4"/>
        <v>Late for the wedding</v>
      </c>
      <c r="H37" s="10" t="str">
        <f t="shared" si="5"/>
        <v>Allan Smith</v>
      </c>
    </row>
    <row r="38" spans="1:8" x14ac:dyDescent="0.25">
      <c r="A38" s="10">
        <v>90</v>
      </c>
      <c r="B38" s="10" t="s">
        <v>128</v>
      </c>
      <c r="C38" s="10">
        <f t="shared" si="0"/>
        <v>8</v>
      </c>
      <c r="D38" s="10">
        <f t="shared" si="1"/>
        <v>16</v>
      </c>
      <c r="E38" s="10">
        <f t="shared" si="2"/>
        <v>33</v>
      </c>
      <c r="F38" s="10" t="str">
        <f t="shared" si="3"/>
        <v>Swindon</v>
      </c>
      <c r="G38" s="10" t="str">
        <f t="shared" si="4"/>
        <v>Tuition</v>
      </c>
      <c r="H38" s="10" t="str">
        <f t="shared" si="5"/>
        <v>Terry Walters</v>
      </c>
    </row>
    <row r="39" spans="1:8" x14ac:dyDescent="0.25">
      <c r="A39" s="10">
        <v>91</v>
      </c>
      <c r="B39" s="10" t="s">
        <v>136</v>
      </c>
      <c r="C39" s="10">
        <f t="shared" si="0"/>
        <v>6</v>
      </c>
      <c r="D39" s="10">
        <f t="shared" si="1"/>
        <v>26</v>
      </c>
      <c r="E39" s="10">
        <f t="shared" si="2"/>
        <v>40</v>
      </c>
      <c r="F39" s="10" t="str">
        <f t="shared" si="3"/>
        <v>Calne</v>
      </c>
      <c r="G39" s="10" t="str">
        <f t="shared" si="4"/>
        <v>Stripped For Racing</v>
      </c>
      <c r="H39" s="10" t="str">
        <f t="shared" si="5"/>
        <v>Chris Grew</v>
      </c>
    </row>
    <row r="40" spans="1:8" x14ac:dyDescent="0.25">
      <c r="A40" s="10">
        <v>92</v>
      </c>
      <c r="B40" s="10" t="s">
        <v>163</v>
      </c>
      <c r="C40" s="10">
        <f t="shared" si="0"/>
        <v>12</v>
      </c>
      <c r="D40" s="10">
        <f t="shared" si="1"/>
        <v>17</v>
      </c>
      <c r="E40" s="10">
        <f t="shared" si="2"/>
        <v>32</v>
      </c>
      <c r="F40" s="10" t="str">
        <f t="shared" si="3"/>
        <v>Cirencester</v>
      </c>
      <c r="G40" s="10" t="str">
        <f t="shared" si="4"/>
        <v>Rose</v>
      </c>
      <c r="H40" s="10" t="str">
        <f t="shared" si="5"/>
        <v>Martin Dent</v>
      </c>
    </row>
    <row r="41" spans="1:8" x14ac:dyDescent="0.25">
      <c r="A41" s="10">
        <v>93</v>
      </c>
      <c r="B41" s="10" t="s">
        <v>137</v>
      </c>
      <c r="C41" s="10">
        <f t="shared" si="0"/>
        <v>6</v>
      </c>
      <c r="D41" s="10">
        <f t="shared" si="1"/>
        <v>17</v>
      </c>
      <c r="E41" s="10">
        <f t="shared" si="2"/>
        <v>31</v>
      </c>
      <c r="F41" s="10" t="str">
        <f t="shared" si="3"/>
        <v>Calne</v>
      </c>
      <c r="G41" s="10" t="str">
        <f t="shared" si="4"/>
        <v>Perfection</v>
      </c>
      <c r="H41" s="10" t="str">
        <f t="shared" si="5"/>
        <v>Chris Grew</v>
      </c>
    </row>
    <row r="42" spans="1:8" x14ac:dyDescent="0.25">
      <c r="A42" s="10">
        <v>94</v>
      </c>
      <c r="B42" s="10" t="s">
        <v>164</v>
      </c>
      <c r="C42" s="10">
        <f t="shared" si="0"/>
        <v>12</v>
      </c>
      <c r="D42" s="10">
        <f t="shared" si="1"/>
        <v>26</v>
      </c>
      <c r="E42" s="10">
        <f t="shared" si="2"/>
        <v>41</v>
      </c>
      <c r="F42" s="10" t="str">
        <f t="shared" si="3"/>
        <v>Cirencester</v>
      </c>
      <c r="G42" s="10" t="str">
        <f t="shared" si="4"/>
        <v>Skye Panorama</v>
      </c>
      <c r="H42" s="10" t="str">
        <f t="shared" si="5"/>
        <v>John Hankin</v>
      </c>
    </row>
    <row r="43" spans="1:8" x14ac:dyDescent="0.25">
      <c r="A43" s="10">
        <v>95</v>
      </c>
      <c r="B43" s="10" t="s">
        <v>138</v>
      </c>
      <c r="C43" s="10">
        <f t="shared" si="0"/>
        <v>6</v>
      </c>
      <c r="D43" s="10">
        <f t="shared" si="1"/>
        <v>14</v>
      </c>
      <c r="E43" s="10">
        <f t="shared" si="2"/>
        <v>29</v>
      </c>
      <c r="F43" s="10" t="str">
        <f t="shared" si="3"/>
        <v>Calne</v>
      </c>
      <c r="G43" s="10" t="str">
        <f t="shared" si="4"/>
        <v>NATASHA</v>
      </c>
      <c r="H43" s="10" t="str">
        <f t="shared" si="5"/>
        <v>Mike Venner</v>
      </c>
    </row>
    <row r="44" spans="1:8" x14ac:dyDescent="0.25">
      <c r="A44" s="10">
        <v>96</v>
      </c>
      <c r="B44" s="10" t="s">
        <v>151</v>
      </c>
      <c r="C44" s="10">
        <f t="shared" si="0"/>
        <v>8</v>
      </c>
      <c r="D44" s="10">
        <f t="shared" si="1"/>
        <v>20</v>
      </c>
      <c r="E44" s="10">
        <f t="shared" si="2"/>
        <v>36</v>
      </c>
      <c r="F44" s="10" t="str">
        <f t="shared" si="3"/>
        <v>Wantage</v>
      </c>
      <c r="G44" s="10" t="str">
        <f t="shared" si="4"/>
        <v>Siver Birch</v>
      </c>
      <c r="H44" s="10" t="str">
        <f t="shared" si="5"/>
        <v>Rodney Deval</v>
      </c>
    </row>
    <row r="45" spans="1:8" x14ac:dyDescent="0.25">
      <c r="A45" s="10">
        <v>97</v>
      </c>
      <c r="B45" s="10" t="s">
        <v>129</v>
      </c>
      <c r="C45" s="10">
        <f t="shared" si="0"/>
        <v>8</v>
      </c>
      <c r="D45" s="10">
        <f t="shared" si="1"/>
        <v>24</v>
      </c>
      <c r="E45" s="10">
        <f t="shared" si="2"/>
        <v>41</v>
      </c>
      <c r="F45" s="10" t="str">
        <f t="shared" si="3"/>
        <v>Swindon</v>
      </c>
      <c r="G45" s="10" t="str">
        <f t="shared" si="4"/>
        <v>Infinity Candle</v>
      </c>
      <c r="H45" s="10" t="str">
        <f t="shared" si="5"/>
        <v>Steve Edwards</v>
      </c>
    </row>
    <row r="46" spans="1:8" x14ac:dyDescent="0.25">
      <c r="A46" s="10">
        <v>98</v>
      </c>
      <c r="B46" s="10" t="s">
        <v>139</v>
      </c>
      <c r="C46" s="10">
        <f t="shared" si="0"/>
        <v>6</v>
      </c>
      <c r="D46" s="10">
        <f t="shared" si="1"/>
        <v>10</v>
      </c>
      <c r="E46" s="10">
        <f t="shared" si="2"/>
        <v>26</v>
      </c>
      <c r="F46" s="10" t="str">
        <f t="shared" si="3"/>
        <v>Calne</v>
      </c>
      <c r="G46" s="10" t="str">
        <f t="shared" si="4"/>
        <v>MGM</v>
      </c>
      <c r="H46" s="10" t="str">
        <f t="shared" si="5"/>
        <v>Dennis Price</v>
      </c>
    </row>
    <row r="47" spans="1:8" x14ac:dyDescent="0.25">
      <c r="A47" s="10">
        <v>99</v>
      </c>
      <c r="B47" s="10" t="s">
        <v>152</v>
      </c>
      <c r="C47" s="10">
        <f t="shared" si="0"/>
        <v>8</v>
      </c>
      <c r="D47" s="10">
        <f t="shared" si="1"/>
        <v>25</v>
      </c>
      <c r="E47" s="10">
        <f t="shared" si="2"/>
        <v>43</v>
      </c>
      <c r="F47" s="10" t="str">
        <f t="shared" si="3"/>
        <v>Wantage</v>
      </c>
      <c r="G47" s="10" t="str">
        <f t="shared" si="4"/>
        <v>Pollen Drunk Bee</v>
      </c>
      <c r="H47" s="10" t="str">
        <f t="shared" si="5"/>
        <v>Peter Thompson</v>
      </c>
    </row>
    <row r="48" spans="1:8" x14ac:dyDescent="0.25">
      <c r="A48" s="10">
        <v>100</v>
      </c>
      <c r="B48" s="10" t="s">
        <v>140</v>
      </c>
      <c r="C48" s="10">
        <f t="shared" si="0"/>
        <v>6</v>
      </c>
      <c r="D48" s="10">
        <f t="shared" si="1"/>
        <v>18</v>
      </c>
      <c r="E48" s="10">
        <f t="shared" si="2"/>
        <v>33</v>
      </c>
      <c r="F48" s="10" t="str">
        <f t="shared" si="3"/>
        <v>Calne</v>
      </c>
      <c r="G48" s="10" t="str">
        <f t="shared" si="4"/>
        <v>River Rider</v>
      </c>
      <c r="H48" s="10" t="str">
        <f t="shared" si="5"/>
        <v>Mike Venner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9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W13" sqref="W13"/>
    </sheetView>
  </sheetViews>
  <sheetFormatPr defaultRowHeight="15" x14ac:dyDescent="0.25"/>
  <cols>
    <col min="1" max="1" width="3" style="9" bestFit="1" customWidth="1"/>
    <col min="2" max="2" width="24.140625" style="25" bestFit="1" customWidth="1"/>
    <col min="3" max="10" width="5.7109375" style="17" customWidth="1"/>
    <col min="11" max="11" width="11.140625" style="25" bestFit="1" customWidth="1"/>
    <col min="12" max="12" width="17.5703125" style="26" bestFit="1" customWidth="1"/>
    <col min="13" max="13" width="5.85546875" style="17" bestFit="1" customWidth="1"/>
    <col min="14" max="14" width="5.85546875" customWidth="1"/>
    <col min="15" max="15" width="11.140625" bestFit="1" customWidth="1"/>
    <col min="16" max="16" width="3" bestFit="1" customWidth="1"/>
    <col min="17" max="17" width="5.42578125" style="4" bestFit="1" customWidth="1"/>
    <col min="18" max="24" width="3" bestFit="1" customWidth="1"/>
    <col min="25" max="25" width="6.42578125" bestFit="1" customWidth="1"/>
  </cols>
  <sheetData>
    <row r="1" spans="1:30" x14ac:dyDescent="0.25">
      <c r="A1" s="2" t="s">
        <v>39</v>
      </c>
      <c r="B1" s="33" t="s">
        <v>0</v>
      </c>
      <c r="C1" s="43" t="s">
        <v>4</v>
      </c>
      <c r="D1" s="43"/>
      <c r="E1" s="43" t="s">
        <v>18</v>
      </c>
      <c r="F1" s="43"/>
      <c r="G1" s="43" t="s">
        <v>16</v>
      </c>
      <c r="H1" s="43"/>
      <c r="I1" s="43" t="s">
        <v>17</v>
      </c>
      <c r="J1" s="43"/>
      <c r="K1" s="33" t="s">
        <v>2</v>
      </c>
      <c r="L1" s="24" t="s">
        <v>1</v>
      </c>
      <c r="M1" s="2" t="s">
        <v>19</v>
      </c>
      <c r="N1" s="23"/>
      <c r="O1" s="2" t="s">
        <v>2</v>
      </c>
      <c r="P1" s="2" t="s">
        <v>8</v>
      </c>
      <c r="Q1" s="3" t="s">
        <v>20</v>
      </c>
      <c r="R1">
        <v>20</v>
      </c>
      <c r="S1">
        <v>19</v>
      </c>
      <c r="T1">
        <v>18</v>
      </c>
      <c r="U1">
        <v>17</v>
      </c>
      <c r="V1">
        <v>16</v>
      </c>
      <c r="W1">
        <v>15</v>
      </c>
      <c r="X1">
        <v>14</v>
      </c>
      <c r="Y1" t="s">
        <v>167</v>
      </c>
    </row>
    <row r="2" spans="1:30" ht="18.75" customHeight="1" x14ac:dyDescent="0.25">
      <c r="A2" s="9">
        <v>1</v>
      </c>
      <c r="B2" s="25" t="str">
        <f>VLOOKUP(A2,'1st_set source'!A:H,7,FALSE)</f>
        <v>Bird</v>
      </c>
      <c r="C2" s="17" t="str">
        <f>IF($M2&lt;&gt;"",IF(C$1=$K2,$M2,""),"")</f>
        <v/>
      </c>
      <c r="E2" s="17">
        <f>IF($M2&lt;&gt;"",IF(E$1=$K2,$M2,""),"")</f>
        <v>17</v>
      </c>
      <c r="G2" s="17" t="str">
        <f>IF($M2&lt;&gt;"",IF(G$1=$K2,$M2,""),"")</f>
        <v/>
      </c>
      <c r="I2" s="17" t="str">
        <f>IF($M2&lt;&gt;"",IF(I$1=$K2,$M2,""),"")</f>
        <v/>
      </c>
      <c r="K2" s="25" t="str">
        <f>VLOOKUP(A2,'1st_set source'!A:H,6,FALSE)</f>
        <v>Cirencester</v>
      </c>
      <c r="L2" s="26" t="str">
        <f>VLOOKUP(A2,'1st_set source'!A:H,8,FALSE)</f>
        <v>John Hankin</v>
      </c>
      <c r="M2" s="17">
        <v>17</v>
      </c>
      <c r="O2" t="s">
        <v>4</v>
      </c>
      <c r="P2">
        <f>COUNTIF(K$2:K$53,O2)</f>
        <v>13</v>
      </c>
      <c r="Q2" s="4">
        <f>SUMIF(K$2:K$53,O2,M$2:M$53)</f>
        <v>214</v>
      </c>
      <c r="R2">
        <f>COUNTIFS($M$2:$M$53,R$1,$K$2:$K$53,$O2)</f>
        <v>1</v>
      </c>
      <c r="S2" s="10">
        <f t="shared" ref="S2:X5" si="0">COUNTIFS($M$2:$M$53,S$1,$K$2:$K$53,$O2)</f>
        <v>2</v>
      </c>
      <c r="T2" s="10">
        <f t="shared" si="0"/>
        <v>1</v>
      </c>
      <c r="U2" s="10">
        <f t="shared" si="0"/>
        <v>1</v>
      </c>
      <c r="V2" s="10">
        <f t="shared" si="0"/>
        <v>3</v>
      </c>
      <c r="W2" s="10">
        <f t="shared" si="0"/>
        <v>3</v>
      </c>
      <c r="X2" s="10">
        <f t="shared" si="0"/>
        <v>2</v>
      </c>
      <c r="Y2" s="10">
        <f>COUNTIFS($M$2:$M$53,"&lt;14",$K$2:$K$53,$O2)</f>
        <v>0</v>
      </c>
    </row>
    <row r="3" spans="1:30" ht="18.75" customHeight="1" x14ac:dyDescent="0.25">
      <c r="A3" s="9">
        <v>2</v>
      </c>
      <c r="B3" s="25" t="str">
        <f>VLOOKUP(A3,'1st_set source'!A:H,7,FALSE)</f>
        <v>surfs up</v>
      </c>
      <c r="C3" s="17" t="str">
        <f t="shared" ref="C3:C53" si="1">IF($M3&lt;&gt;"",IF(C$1=$K3,$M3,""),"")</f>
        <v/>
      </c>
      <c r="E3" s="17" t="str">
        <f t="shared" ref="E3:E53" si="2">IF($M3&lt;&gt;"",IF(E$1=$K3,$M3,""),"")</f>
        <v/>
      </c>
      <c r="G3" s="17" t="str">
        <f t="shared" ref="G3:G53" si="3">IF($M3&lt;&gt;"",IF(G$1=$K3,$M3,""),"")</f>
        <v/>
      </c>
      <c r="I3" s="17">
        <f t="shared" ref="I3:I53" si="4">IF($M3&lt;&gt;"",IF(I$1=$K3,$M3,""),"")</f>
        <v>19</v>
      </c>
      <c r="K3" s="25" t="str">
        <f>VLOOKUP(A3,'1st_set source'!A:H,6,FALSE)</f>
        <v>Wantage</v>
      </c>
      <c r="L3" s="26" t="str">
        <f>VLOOKUP(A3,'1st_set source'!A:H,8,FALSE)</f>
        <v>Gill Moorby</v>
      </c>
      <c r="M3" s="17">
        <v>19</v>
      </c>
      <c r="O3" s="10" t="s">
        <v>18</v>
      </c>
      <c r="P3" s="10">
        <f t="shared" ref="P3:P5" si="5">COUNTIF(K$2:K$53,O3)</f>
        <v>13</v>
      </c>
      <c r="Q3" s="4">
        <f t="shared" ref="Q3:Q5" si="6">SUMIF(K$2:K$53,O3,M$2:M$53)</f>
        <v>225</v>
      </c>
      <c r="R3" s="10">
        <f t="shared" ref="R3:R5" si="7">COUNTIFS($M$2:$M$53,R$1,$K$2:$K$53,$O3)</f>
        <v>2</v>
      </c>
      <c r="S3" s="10">
        <f t="shared" si="0"/>
        <v>1</v>
      </c>
      <c r="T3" s="10">
        <f t="shared" si="0"/>
        <v>1</v>
      </c>
      <c r="U3" s="10">
        <f t="shared" si="0"/>
        <v>5</v>
      </c>
      <c r="V3" s="10">
        <f t="shared" si="0"/>
        <v>3</v>
      </c>
      <c r="W3" s="10">
        <f t="shared" si="0"/>
        <v>1</v>
      </c>
      <c r="X3" s="10">
        <f t="shared" si="0"/>
        <v>0</v>
      </c>
      <c r="Y3" s="10">
        <f t="shared" ref="Y3:Y5" si="8">COUNTIFS($M$2:$M$53,"&lt;14",$K$2:$K$53,$O3)</f>
        <v>0</v>
      </c>
      <c r="AD3" s="10"/>
    </row>
    <row r="4" spans="1:30" ht="18.75" customHeight="1" x14ac:dyDescent="0.25">
      <c r="A4" s="9">
        <v>3</v>
      </c>
      <c r="B4" s="25" t="str">
        <f>VLOOKUP(A4,'1st_set source'!A:H,7,FALSE)</f>
        <v>Harbour steps</v>
      </c>
      <c r="C4" s="17">
        <f t="shared" si="1"/>
        <v>16</v>
      </c>
      <c r="E4" s="17" t="str">
        <f t="shared" si="2"/>
        <v/>
      </c>
      <c r="G4" s="17" t="str">
        <f t="shared" si="3"/>
        <v/>
      </c>
      <c r="I4" s="17" t="str">
        <f t="shared" si="4"/>
        <v/>
      </c>
      <c r="K4" s="25" t="str">
        <f>VLOOKUP(A4,'1st_set source'!A:H,6,FALSE)</f>
        <v>Calne</v>
      </c>
      <c r="L4" s="26" t="str">
        <f>VLOOKUP(A4,'1st_set source'!A:H,8,FALSE)</f>
        <v>Simon Mack</v>
      </c>
      <c r="M4" s="17">
        <v>16</v>
      </c>
      <c r="O4" t="s">
        <v>16</v>
      </c>
      <c r="P4" s="10">
        <f t="shared" si="5"/>
        <v>13</v>
      </c>
      <c r="Q4" s="4">
        <f t="shared" si="6"/>
        <v>233</v>
      </c>
      <c r="R4" s="10">
        <f t="shared" si="7"/>
        <v>4</v>
      </c>
      <c r="S4" s="10">
        <f t="shared" si="0"/>
        <v>2</v>
      </c>
      <c r="T4" s="10">
        <f t="shared" si="0"/>
        <v>3</v>
      </c>
      <c r="U4" s="10">
        <f t="shared" si="0"/>
        <v>0</v>
      </c>
      <c r="V4" s="10">
        <f t="shared" si="0"/>
        <v>1</v>
      </c>
      <c r="W4" s="10">
        <f t="shared" si="0"/>
        <v>3</v>
      </c>
      <c r="X4" s="10">
        <f t="shared" si="0"/>
        <v>0</v>
      </c>
      <c r="Y4" s="10">
        <f t="shared" si="8"/>
        <v>0</v>
      </c>
      <c r="AD4" s="10"/>
    </row>
    <row r="5" spans="1:30" ht="18.75" customHeight="1" x14ac:dyDescent="0.25">
      <c r="A5" s="9">
        <v>4</v>
      </c>
      <c r="B5" s="25" t="str">
        <f>VLOOKUP(A5,'1st_set source'!A:H,7,FALSE)</f>
        <v>Gatcombe Leap</v>
      </c>
      <c r="C5" s="17" t="str">
        <f t="shared" si="1"/>
        <v/>
      </c>
      <c r="E5" s="17">
        <f t="shared" si="2"/>
        <v>15</v>
      </c>
      <c r="G5" s="17" t="str">
        <f t="shared" si="3"/>
        <v/>
      </c>
      <c r="I5" s="17" t="str">
        <f t="shared" si="4"/>
        <v/>
      </c>
      <c r="K5" s="25" t="str">
        <f>VLOOKUP(A5,'1st_set source'!A:H,6,FALSE)</f>
        <v>Cirencester</v>
      </c>
      <c r="L5" s="26" t="str">
        <f>VLOOKUP(A5,'1st_set source'!A:H,8,FALSE)</f>
        <v>Paul Jones</v>
      </c>
      <c r="M5" s="17">
        <v>15</v>
      </c>
      <c r="O5" t="s">
        <v>17</v>
      </c>
      <c r="P5" s="10">
        <f t="shared" si="5"/>
        <v>13</v>
      </c>
      <c r="Q5" s="4">
        <f>SUMIF(K$2:K$53,O5,M$2:M$53)</f>
        <v>233</v>
      </c>
      <c r="R5" s="10">
        <f t="shared" si="7"/>
        <v>2</v>
      </c>
      <c r="S5" s="10">
        <f t="shared" si="0"/>
        <v>3</v>
      </c>
      <c r="T5" s="10">
        <f t="shared" si="0"/>
        <v>2</v>
      </c>
      <c r="U5" s="10">
        <f t="shared" si="0"/>
        <v>4</v>
      </c>
      <c r="V5" s="10">
        <f t="shared" si="0"/>
        <v>2</v>
      </c>
      <c r="W5" s="10">
        <f t="shared" si="0"/>
        <v>0</v>
      </c>
      <c r="X5" s="10">
        <f t="shared" si="0"/>
        <v>0</v>
      </c>
      <c r="Y5" s="10">
        <f t="shared" si="8"/>
        <v>0</v>
      </c>
      <c r="AD5" s="10"/>
    </row>
    <row r="6" spans="1:30" ht="18.75" customHeight="1" x14ac:dyDescent="0.25">
      <c r="A6" s="9">
        <v>5</v>
      </c>
      <c r="B6" s="25" t="str">
        <f>VLOOKUP(A6,'1st_set source'!A:H,7,FALSE)</f>
        <v>Crossing the Tyne</v>
      </c>
      <c r="C6" s="17">
        <f t="shared" si="1"/>
        <v>17</v>
      </c>
      <c r="E6" s="17" t="str">
        <f t="shared" si="2"/>
        <v/>
      </c>
      <c r="G6" s="17" t="str">
        <f t="shared" si="3"/>
        <v/>
      </c>
      <c r="I6" s="17" t="str">
        <f t="shared" si="4"/>
        <v/>
      </c>
      <c r="K6" s="25" t="str">
        <f>VLOOKUP(A6,'1st_set source'!A:H,6,FALSE)</f>
        <v>Calne</v>
      </c>
      <c r="L6" s="26" t="str">
        <f>VLOOKUP(A6,'1st_set source'!A:H,8,FALSE)</f>
        <v>Ann Tubb</v>
      </c>
      <c r="M6" s="17">
        <v>17</v>
      </c>
      <c r="AD6" s="10"/>
    </row>
    <row r="7" spans="1:30" ht="18.75" customHeight="1" x14ac:dyDescent="0.25">
      <c r="A7" s="9">
        <v>6</v>
      </c>
      <c r="B7" s="25" t="str">
        <f>VLOOKUP(A7,'1st_set source'!A:H,7,FALSE)</f>
        <v>Alice's Guitarist</v>
      </c>
      <c r="C7" s="17" t="str">
        <f t="shared" si="1"/>
        <v/>
      </c>
      <c r="E7" s="17" t="str">
        <f t="shared" si="2"/>
        <v/>
      </c>
      <c r="G7" s="17">
        <f t="shared" si="3"/>
        <v>19</v>
      </c>
      <c r="I7" s="17" t="str">
        <f t="shared" si="4"/>
        <v/>
      </c>
      <c r="K7" s="25" t="str">
        <f>VLOOKUP(A7,'1st_set source'!A:H,6,FALSE)</f>
        <v>Swindon</v>
      </c>
      <c r="L7" s="26" t="str">
        <f>VLOOKUP(A7,'1st_set source'!A:H,8,FALSE)</f>
        <v>Lisa Coleman</v>
      </c>
      <c r="M7" s="17">
        <v>19</v>
      </c>
      <c r="AD7" s="10"/>
    </row>
    <row r="8" spans="1:30" ht="18.75" customHeight="1" x14ac:dyDescent="0.25">
      <c r="A8" s="9">
        <v>7</v>
      </c>
      <c r="B8" s="25" t="str">
        <f>VLOOKUP(A8,'1st_set source'!A:H,7,FALSE)</f>
        <v>Lakeside scene</v>
      </c>
      <c r="C8" s="17">
        <f t="shared" si="1"/>
        <v>15</v>
      </c>
      <c r="E8" s="17" t="str">
        <f t="shared" si="2"/>
        <v/>
      </c>
      <c r="G8" s="17" t="str">
        <f t="shared" si="3"/>
        <v/>
      </c>
      <c r="I8" s="17" t="str">
        <f t="shared" si="4"/>
        <v/>
      </c>
      <c r="K8" s="25" t="str">
        <f>VLOOKUP(A8,'1st_set source'!A:H,6,FALSE)</f>
        <v>Calne</v>
      </c>
      <c r="L8" s="26" t="str">
        <f>VLOOKUP(A8,'1st_set source'!A:H,8,FALSE)</f>
        <v>Pete Muckle</v>
      </c>
      <c r="M8" s="17">
        <v>15</v>
      </c>
      <c r="AD8" s="10"/>
    </row>
    <row r="9" spans="1:30" ht="18.75" customHeight="1" x14ac:dyDescent="0.25">
      <c r="A9" s="9">
        <v>8</v>
      </c>
      <c r="B9" s="25" t="str">
        <f>VLOOKUP(A9,'1st_set source'!A:H,7,FALSE)</f>
        <v>Black Cats in action</v>
      </c>
      <c r="C9" s="17" t="str">
        <f t="shared" si="1"/>
        <v/>
      </c>
      <c r="E9" s="17">
        <f t="shared" si="2"/>
        <v>16</v>
      </c>
      <c r="G9" s="17" t="str">
        <f t="shared" si="3"/>
        <v/>
      </c>
      <c r="I9" s="17" t="str">
        <f t="shared" si="4"/>
        <v/>
      </c>
      <c r="K9" s="25" t="str">
        <f>VLOOKUP(A9,'1st_set source'!A:H,6,FALSE)</f>
        <v>Cirencester</v>
      </c>
      <c r="L9" s="26" t="str">
        <f>VLOOKUP(A9,'1st_set source'!A:H,8,FALSE)</f>
        <v>Marlene Finlayson</v>
      </c>
      <c r="M9" s="17">
        <v>16</v>
      </c>
      <c r="AD9" s="10"/>
    </row>
    <row r="10" spans="1:30" ht="18.75" customHeight="1" x14ac:dyDescent="0.25">
      <c r="A10" s="9">
        <v>9</v>
      </c>
      <c r="B10" s="25" t="str">
        <f>VLOOKUP(A10,'1st_set source'!A:H,7,FALSE)</f>
        <v>Fire Under The Bridge</v>
      </c>
      <c r="C10" s="17" t="str">
        <f t="shared" si="1"/>
        <v/>
      </c>
      <c r="E10" s="17" t="str">
        <f t="shared" si="2"/>
        <v/>
      </c>
      <c r="G10" s="17">
        <f t="shared" si="3"/>
        <v>20</v>
      </c>
      <c r="I10" s="17" t="str">
        <f t="shared" si="4"/>
        <v/>
      </c>
      <c r="K10" s="25" t="str">
        <f>VLOOKUP(A10,'1st_set source'!A:H,6,FALSE)</f>
        <v>Swindon</v>
      </c>
      <c r="L10" s="26" t="str">
        <f>VLOOKUP(A10,'1st_set source'!A:H,8,FALSE)</f>
        <v>Gerry Jones</v>
      </c>
      <c r="M10" s="17">
        <v>20</v>
      </c>
      <c r="AD10" s="10"/>
    </row>
    <row r="11" spans="1:30" ht="18.75" customHeight="1" x14ac:dyDescent="0.25">
      <c r="A11" s="9">
        <v>10</v>
      </c>
      <c r="B11" s="25" t="str">
        <f>VLOOKUP(A11,'1st_set source'!A:H,7,FALSE)</f>
        <v>Heron</v>
      </c>
      <c r="C11" s="17">
        <f t="shared" si="1"/>
        <v>15</v>
      </c>
      <c r="E11" s="17" t="str">
        <f t="shared" si="2"/>
        <v/>
      </c>
      <c r="G11" s="17" t="str">
        <f t="shared" si="3"/>
        <v/>
      </c>
      <c r="I11" s="17" t="str">
        <f t="shared" si="4"/>
        <v/>
      </c>
      <c r="K11" s="25" t="str">
        <f>VLOOKUP(A11,'1st_set source'!A:H,6,FALSE)</f>
        <v>Calne</v>
      </c>
      <c r="L11" s="26" t="str">
        <f>VLOOKUP(A11,'1st_set source'!A:H,8,FALSE)</f>
        <v>John Histed</v>
      </c>
      <c r="M11" s="17">
        <v>15</v>
      </c>
      <c r="AD11" s="10"/>
    </row>
    <row r="12" spans="1:30" ht="18.75" customHeight="1" x14ac:dyDescent="0.25">
      <c r="A12" s="9">
        <v>11</v>
      </c>
      <c r="B12" s="25" t="str">
        <f>VLOOKUP(A12,'1st_set source'!A:H,7,FALSE)</f>
        <v>Wishful Thinking</v>
      </c>
      <c r="C12" s="17" t="str">
        <f t="shared" si="1"/>
        <v/>
      </c>
      <c r="E12" s="17" t="str">
        <f t="shared" si="2"/>
        <v/>
      </c>
      <c r="G12" s="17" t="str">
        <f t="shared" si="3"/>
        <v/>
      </c>
      <c r="I12" s="17">
        <f t="shared" si="4"/>
        <v>16</v>
      </c>
      <c r="K12" s="25" t="str">
        <f>VLOOKUP(A12,'1st_set source'!A:H,6,FALSE)</f>
        <v>Wantage</v>
      </c>
      <c r="L12" s="26" t="str">
        <f>VLOOKUP(A12,'1st_set source'!A:H,8,FALSE)</f>
        <v>Maureen Albright</v>
      </c>
      <c r="M12" s="17">
        <v>16</v>
      </c>
      <c r="AD12" s="10"/>
    </row>
    <row r="13" spans="1:30" ht="18.75" customHeight="1" x14ac:dyDescent="0.25">
      <c r="A13" s="9">
        <v>12</v>
      </c>
      <c r="B13" s="25" t="str">
        <f>VLOOKUP(A13,'1st_set source'!A:H,7,FALSE)</f>
        <v>Goggles</v>
      </c>
      <c r="C13" s="17" t="str">
        <f t="shared" si="1"/>
        <v/>
      </c>
      <c r="E13" s="17">
        <f t="shared" si="2"/>
        <v>17</v>
      </c>
      <c r="G13" s="17" t="str">
        <f t="shared" si="3"/>
        <v/>
      </c>
      <c r="I13" s="17" t="str">
        <f t="shared" si="4"/>
        <v/>
      </c>
      <c r="K13" s="25" t="str">
        <f>VLOOKUP(A13,'1st_set source'!A:H,6,FALSE)</f>
        <v>Cirencester</v>
      </c>
      <c r="L13" s="26" t="str">
        <f>VLOOKUP(A13,'1st_set source'!A:H,8,FALSE)</f>
        <v>Shaun Little</v>
      </c>
      <c r="M13" s="17">
        <v>17</v>
      </c>
    </row>
    <row r="14" spans="1:30" ht="18.75" customHeight="1" x14ac:dyDescent="0.25">
      <c r="A14" s="9">
        <v>13</v>
      </c>
      <c r="B14" s="25" t="str">
        <f>VLOOKUP(A14,'1st_set source'!A:H,7,FALSE)</f>
        <v>Alpine Trek</v>
      </c>
      <c r="C14" s="17" t="str">
        <f t="shared" si="1"/>
        <v/>
      </c>
      <c r="E14" s="17" t="str">
        <f t="shared" si="2"/>
        <v/>
      </c>
      <c r="G14" s="17" t="str">
        <f t="shared" si="3"/>
        <v/>
      </c>
      <c r="I14" s="17">
        <f t="shared" si="4"/>
        <v>18</v>
      </c>
      <c r="K14" s="25" t="str">
        <f>VLOOKUP(A14,'1st_set source'!A:H,6,FALSE)</f>
        <v>Wantage</v>
      </c>
      <c r="L14" s="26" t="str">
        <f>VLOOKUP(A14,'1st_set source'!A:H,8,FALSE)</f>
        <v>Pat Kelly</v>
      </c>
      <c r="M14" s="17">
        <v>18</v>
      </c>
      <c r="AD14" s="10"/>
    </row>
    <row r="15" spans="1:30" ht="18.75" customHeight="1" x14ac:dyDescent="0.25">
      <c r="A15" s="9">
        <v>14</v>
      </c>
      <c r="B15" s="25" t="str">
        <f>VLOOKUP(A15,'1st_set source'!A:H,7,FALSE)</f>
        <v>Portrait</v>
      </c>
      <c r="C15" s="17" t="str">
        <f t="shared" si="1"/>
        <v/>
      </c>
      <c r="E15" s="17">
        <f t="shared" si="2"/>
        <v>16</v>
      </c>
      <c r="G15" s="17" t="str">
        <f t="shared" si="3"/>
        <v/>
      </c>
      <c r="I15" s="17" t="str">
        <f t="shared" si="4"/>
        <v/>
      </c>
      <c r="K15" s="25" t="str">
        <f>VLOOKUP(A15,'1st_set source'!A:H,6,FALSE)</f>
        <v>Cirencester</v>
      </c>
      <c r="L15" s="26" t="str">
        <f>VLOOKUP(A15,'1st_set source'!A:H,8,FALSE)</f>
        <v>John Hankin</v>
      </c>
      <c r="M15" s="17">
        <v>16</v>
      </c>
    </row>
    <row r="16" spans="1:30" ht="18.75" customHeight="1" x14ac:dyDescent="0.25">
      <c r="A16" s="9">
        <v>15</v>
      </c>
      <c r="B16" s="25" t="str">
        <f>VLOOKUP(A16,'1st_set source'!A:H,7,FALSE)</f>
        <v>Avebury early Morning</v>
      </c>
      <c r="C16" s="17">
        <f t="shared" si="1"/>
        <v>18</v>
      </c>
      <c r="E16" s="17" t="str">
        <f t="shared" si="2"/>
        <v/>
      </c>
      <c r="G16" s="17" t="str">
        <f t="shared" si="3"/>
        <v/>
      </c>
      <c r="I16" s="17" t="str">
        <f t="shared" si="4"/>
        <v/>
      </c>
      <c r="K16" s="25" t="str">
        <f>VLOOKUP(A16,'1st_set source'!A:H,6,FALSE)</f>
        <v>Calne</v>
      </c>
      <c r="L16" s="26" t="str">
        <f>VLOOKUP(A16,'1st_set source'!A:H,8,FALSE)</f>
        <v>Roger Bryan</v>
      </c>
      <c r="M16" s="17">
        <v>18</v>
      </c>
    </row>
    <row r="17" spans="1:30" ht="18.75" customHeight="1" x14ac:dyDescent="0.25">
      <c r="A17" s="9">
        <v>16</v>
      </c>
      <c r="B17" s="25" t="str">
        <f>VLOOKUP(A17,'1st_set source'!A:H,7,FALSE)</f>
        <v>In the Circle</v>
      </c>
      <c r="C17" s="17" t="str">
        <f t="shared" si="1"/>
        <v/>
      </c>
      <c r="E17" s="17">
        <f t="shared" si="2"/>
        <v>20</v>
      </c>
      <c r="G17" s="17" t="str">
        <f t="shared" si="3"/>
        <v/>
      </c>
      <c r="I17" s="17" t="str">
        <f t="shared" si="4"/>
        <v/>
      </c>
      <c r="K17" s="25" t="str">
        <f>VLOOKUP(A17,'1st_set source'!A:H,6,FALSE)</f>
        <v>Cirencester</v>
      </c>
      <c r="L17" s="26" t="str">
        <f>VLOOKUP(A17,'1st_set source'!A:H,8,FALSE)</f>
        <v>C Smith</v>
      </c>
      <c r="M17" s="17">
        <v>20</v>
      </c>
    </row>
    <row r="18" spans="1:30" ht="18.75" customHeight="1" x14ac:dyDescent="0.25">
      <c r="A18" s="9">
        <v>17</v>
      </c>
      <c r="B18" s="25" t="str">
        <f>VLOOKUP(A18,'1st_set source'!A:H,7,FALSE)</f>
        <v>Chicago reflections</v>
      </c>
      <c r="C18" s="17" t="str">
        <f t="shared" si="1"/>
        <v/>
      </c>
      <c r="E18" s="17" t="str">
        <f t="shared" si="2"/>
        <v/>
      </c>
      <c r="G18" s="17" t="str">
        <f t="shared" si="3"/>
        <v/>
      </c>
      <c r="I18" s="17">
        <f t="shared" si="4"/>
        <v>17</v>
      </c>
      <c r="K18" s="25" t="str">
        <f>VLOOKUP(A18,'1st_set source'!A:H,6,FALSE)</f>
        <v>Wantage</v>
      </c>
      <c r="L18" s="26" t="str">
        <f>VLOOKUP(A18,'1st_set source'!A:H,8,FALSE)</f>
        <v>Maria Walker</v>
      </c>
      <c r="M18" s="17">
        <v>17</v>
      </c>
    </row>
    <row r="19" spans="1:30" ht="18.75" customHeight="1" x14ac:dyDescent="0.25">
      <c r="A19" s="9">
        <v>18</v>
      </c>
      <c r="B19" s="25" t="str">
        <f>VLOOKUP(A19,'1st_set source'!A:H,7,FALSE)</f>
        <v xml:space="preserve">Antelope Canyon </v>
      </c>
      <c r="C19" s="17" t="str">
        <f t="shared" si="1"/>
        <v/>
      </c>
      <c r="E19" s="17" t="str">
        <f t="shared" si="2"/>
        <v/>
      </c>
      <c r="G19" s="17">
        <f t="shared" si="3"/>
        <v>15</v>
      </c>
      <c r="I19" s="17" t="str">
        <f t="shared" si="4"/>
        <v/>
      </c>
      <c r="K19" s="25" t="str">
        <f>VLOOKUP(A19,'1st_set source'!A:H,6,FALSE)</f>
        <v>Swindon</v>
      </c>
      <c r="L19" s="26" t="str">
        <f>VLOOKUP(A19,'1st_set source'!A:H,8,FALSE)</f>
        <v>Mike Buy</v>
      </c>
      <c r="M19" s="17">
        <v>15</v>
      </c>
      <c r="AA19" s="10"/>
    </row>
    <row r="20" spans="1:30" ht="18.75" customHeight="1" x14ac:dyDescent="0.25">
      <c r="A20" s="9">
        <v>19</v>
      </c>
      <c r="B20" s="25" t="str">
        <f>VLOOKUP(A20,'1st_set source'!A:H,7,FALSE)</f>
        <v>Battery Pylon</v>
      </c>
      <c r="C20" s="17" t="str">
        <f t="shared" si="1"/>
        <v/>
      </c>
      <c r="E20" s="17">
        <f t="shared" si="2"/>
        <v>18</v>
      </c>
      <c r="G20" s="17" t="str">
        <f t="shared" si="3"/>
        <v/>
      </c>
      <c r="I20" s="17" t="str">
        <f t="shared" si="4"/>
        <v/>
      </c>
      <c r="K20" s="25" t="str">
        <f>VLOOKUP(A20,'1st_set source'!A:H,6,FALSE)</f>
        <v>Cirencester</v>
      </c>
      <c r="L20" s="26" t="str">
        <f>VLOOKUP(A20,'1st_set source'!A:H,8,FALSE)</f>
        <v>Syd Matthews</v>
      </c>
      <c r="M20" s="17">
        <v>18</v>
      </c>
    </row>
    <row r="21" spans="1:30" ht="18.75" customHeight="1" x14ac:dyDescent="0.25">
      <c r="A21" s="9">
        <v>20</v>
      </c>
      <c r="B21" s="25" t="str">
        <f>VLOOKUP(A21,'1st_set source'!A:H,7,FALSE)</f>
        <v>Green Shield Bug</v>
      </c>
      <c r="C21" s="17" t="str">
        <f t="shared" si="1"/>
        <v/>
      </c>
      <c r="E21" s="17" t="str">
        <f t="shared" si="2"/>
        <v/>
      </c>
      <c r="G21" s="17" t="str">
        <f t="shared" si="3"/>
        <v/>
      </c>
      <c r="I21" s="17">
        <f t="shared" si="4"/>
        <v>17</v>
      </c>
      <c r="K21" s="25" t="str">
        <f>VLOOKUP(A21,'1st_set source'!A:H,6,FALSE)</f>
        <v>Wantage</v>
      </c>
      <c r="L21" s="26" t="str">
        <f>VLOOKUP(A21,'1st_set source'!A:H,8,FALSE)</f>
        <v>Peter Kent</v>
      </c>
      <c r="M21" s="17">
        <v>17</v>
      </c>
      <c r="AD21" s="10"/>
    </row>
    <row r="22" spans="1:30" ht="18.75" customHeight="1" x14ac:dyDescent="0.25">
      <c r="A22" s="9">
        <v>21</v>
      </c>
      <c r="B22" s="25" t="str">
        <f>VLOOKUP(A22,'1st_set source'!A:H,7,FALSE)</f>
        <v>Corfe Morning</v>
      </c>
      <c r="C22" s="17">
        <f t="shared" si="1"/>
        <v>15</v>
      </c>
      <c r="E22" s="17" t="str">
        <f t="shared" si="2"/>
        <v/>
      </c>
      <c r="G22" s="17" t="str">
        <f t="shared" si="3"/>
        <v/>
      </c>
      <c r="I22" s="17" t="str">
        <f t="shared" si="4"/>
        <v/>
      </c>
      <c r="K22" s="25" t="str">
        <f>VLOOKUP(A22,'1st_set source'!A:H,6,FALSE)</f>
        <v>Calne</v>
      </c>
      <c r="L22" s="26" t="str">
        <f>VLOOKUP(A22,'1st_set source'!A:H,8,FALSE)</f>
        <v>Roger Bryan</v>
      </c>
      <c r="M22" s="17">
        <v>15</v>
      </c>
    </row>
    <row r="23" spans="1:30" ht="18.75" customHeight="1" x14ac:dyDescent="0.25">
      <c r="A23" s="9">
        <v>22</v>
      </c>
      <c r="B23" s="25" t="str">
        <f>VLOOKUP(A23,'1st_set source'!A:H,7,FALSE)</f>
        <v>Earth Sea &amp; Sky</v>
      </c>
      <c r="C23" s="17" t="str">
        <f t="shared" si="1"/>
        <v/>
      </c>
      <c r="E23" s="17" t="str">
        <f t="shared" si="2"/>
        <v/>
      </c>
      <c r="G23" s="17">
        <f t="shared" si="3"/>
        <v>18</v>
      </c>
      <c r="I23" s="17" t="str">
        <f t="shared" si="4"/>
        <v/>
      </c>
      <c r="K23" s="25" t="str">
        <f>VLOOKUP(A23,'1st_set source'!A:H,6,FALSE)</f>
        <v>Swindon</v>
      </c>
      <c r="L23" s="26" t="str">
        <f>VLOOKUP(A23,'1st_set source'!A:H,8,FALSE)</f>
        <v>Gerry Jones</v>
      </c>
      <c r="M23" s="17">
        <v>18</v>
      </c>
      <c r="AA23" s="10"/>
    </row>
    <row r="24" spans="1:30" ht="18.75" customHeight="1" x14ac:dyDescent="0.25">
      <c r="A24" s="9">
        <v>23</v>
      </c>
      <c r="B24" s="25" t="str">
        <f>VLOOKUP(A24,'1st_set source'!A:H,7,FALSE)</f>
        <v>Bride</v>
      </c>
      <c r="C24" s="17" t="str">
        <f t="shared" si="1"/>
        <v/>
      </c>
      <c r="E24" s="17" t="str">
        <f t="shared" si="2"/>
        <v/>
      </c>
      <c r="G24" s="17" t="str">
        <f t="shared" si="3"/>
        <v/>
      </c>
      <c r="I24" s="17">
        <f t="shared" si="4"/>
        <v>18</v>
      </c>
      <c r="K24" s="25" t="str">
        <f>VLOOKUP(A24,'1st_set source'!A:H,6,FALSE)</f>
        <v>Wantage</v>
      </c>
      <c r="L24" s="26" t="str">
        <f>VLOOKUP(A24,'1st_set source'!A:H,8,FALSE)</f>
        <v>Andy Wilson</v>
      </c>
      <c r="M24" s="17">
        <v>18</v>
      </c>
      <c r="AD24" s="10"/>
    </row>
    <row r="25" spans="1:30" ht="18.75" customHeight="1" x14ac:dyDescent="0.25">
      <c r="A25" s="9">
        <v>24</v>
      </c>
      <c r="B25" s="25" t="str">
        <f>VLOOKUP(A25,'1st_set source'!A:H,7,FALSE)</f>
        <v>Foxgloves</v>
      </c>
      <c r="C25" s="17" t="str">
        <f t="shared" si="1"/>
        <v/>
      </c>
      <c r="E25" s="17" t="str">
        <f t="shared" si="2"/>
        <v/>
      </c>
      <c r="G25" s="17">
        <f t="shared" si="3"/>
        <v>20</v>
      </c>
      <c r="I25" s="17" t="str">
        <f t="shared" si="4"/>
        <v/>
      </c>
      <c r="K25" s="25" t="str">
        <f>VLOOKUP(A25,'1st_set source'!A:H,6,FALSE)</f>
        <v>Swindon</v>
      </c>
      <c r="L25" s="26" t="str">
        <f>VLOOKUP(A25,'1st_set source'!A:H,8,FALSE)</f>
        <v>Jim Bullock</v>
      </c>
      <c r="M25" s="17">
        <v>20</v>
      </c>
      <c r="AA25" s="10"/>
    </row>
    <row r="26" spans="1:30" ht="18.75" customHeight="1" x14ac:dyDescent="0.25">
      <c r="A26" s="9">
        <v>25</v>
      </c>
      <c r="B26" s="25" t="str">
        <f>VLOOKUP(A26,'1st_set source'!A:H,7,FALSE)</f>
        <v>Inside a blue anenome</v>
      </c>
      <c r="C26" s="17" t="str">
        <f t="shared" si="1"/>
        <v/>
      </c>
      <c r="E26" s="17" t="str">
        <f t="shared" si="2"/>
        <v/>
      </c>
      <c r="G26" s="17" t="str">
        <f t="shared" si="3"/>
        <v/>
      </c>
      <c r="I26" s="17">
        <f t="shared" si="4"/>
        <v>19</v>
      </c>
      <c r="K26" s="25" t="str">
        <f>VLOOKUP(A26,'1st_set source'!A:H,6,FALSE)</f>
        <v>Wantage</v>
      </c>
      <c r="L26" s="26" t="str">
        <f>VLOOKUP(A26,'1st_set source'!A:H,8,FALSE)</f>
        <v>Lynn Christer</v>
      </c>
      <c r="M26" s="17">
        <v>19</v>
      </c>
      <c r="AD26" s="10"/>
    </row>
    <row r="27" spans="1:30" ht="18.75" customHeight="1" x14ac:dyDescent="0.25">
      <c r="A27" s="9">
        <v>26</v>
      </c>
      <c r="B27" s="25" t="str">
        <f>VLOOKUP(A27,'1st_set source'!A:H,7,FALSE)</f>
        <v>Barn Owl</v>
      </c>
      <c r="C27" s="17">
        <f t="shared" si="1"/>
        <v>16</v>
      </c>
      <c r="E27" s="17" t="str">
        <f t="shared" si="2"/>
        <v/>
      </c>
      <c r="G27" s="17" t="str">
        <f t="shared" si="3"/>
        <v/>
      </c>
      <c r="I27" s="17" t="str">
        <f t="shared" si="4"/>
        <v/>
      </c>
      <c r="K27" s="25" t="str">
        <f>VLOOKUP(A27,'1st_set source'!A:H,6,FALSE)</f>
        <v>Calne</v>
      </c>
      <c r="L27" s="26" t="str">
        <f>VLOOKUP(A27,'1st_set source'!A:H,8,FALSE)</f>
        <v>Mike Venner</v>
      </c>
      <c r="M27" s="17">
        <v>16</v>
      </c>
    </row>
    <row r="28" spans="1:30" ht="18.75" customHeight="1" x14ac:dyDescent="0.25">
      <c r="A28" s="9">
        <v>27</v>
      </c>
      <c r="B28" s="25" t="str">
        <f>VLOOKUP(A28,'1st_set source'!A:H,7,FALSE)</f>
        <v>Eastbourne Groynes</v>
      </c>
      <c r="C28" s="17" t="str">
        <f t="shared" si="1"/>
        <v/>
      </c>
      <c r="E28" s="17" t="str">
        <f t="shared" si="2"/>
        <v/>
      </c>
      <c r="G28" s="17">
        <f t="shared" si="3"/>
        <v>18</v>
      </c>
      <c r="I28" s="17" t="str">
        <f t="shared" si="4"/>
        <v/>
      </c>
      <c r="K28" s="25" t="str">
        <f>VLOOKUP(A28,'1st_set source'!A:H,6,FALSE)</f>
        <v>Swindon</v>
      </c>
      <c r="L28" s="26" t="str">
        <f>VLOOKUP(A28,'1st_set source'!A:H,8,FALSE)</f>
        <v>Gerry Jones</v>
      </c>
      <c r="M28" s="17">
        <v>18</v>
      </c>
      <c r="AA28" s="10"/>
    </row>
    <row r="29" spans="1:30" ht="18.75" customHeight="1" x14ac:dyDescent="0.25">
      <c r="A29" s="9">
        <v>28</v>
      </c>
      <c r="B29" s="25" t="str">
        <f>VLOOKUP(A29,'1st_set source'!A:H,7,FALSE)</f>
        <v>Catching the dawn</v>
      </c>
      <c r="C29" s="17" t="str">
        <f t="shared" si="1"/>
        <v/>
      </c>
      <c r="E29" s="17" t="str">
        <f t="shared" si="2"/>
        <v/>
      </c>
      <c r="G29" s="17" t="str">
        <f t="shared" si="3"/>
        <v/>
      </c>
      <c r="I29" s="17">
        <f t="shared" si="4"/>
        <v>19</v>
      </c>
      <c r="K29" s="25" t="str">
        <f>VLOOKUP(A29,'1st_set source'!A:H,6,FALSE)</f>
        <v>Wantage</v>
      </c>
      <c r="L29" s="26" t="str">
        <f>VLOOKUP(A29,'1st_set source'!A:H,8,FALSE)</f>
        <v>Elaine Bateman</v>
      </c>
      <c r="M29" s="17">
        <v>19</v>
      </c>
      <c r="AD29" s="10"/>
    </row>
    <row r="30" spans="1:30" ht="18.75" customHeight="1" x14ac:dyDescent="0.25">
      <c r="A30" s="9">
        <v>29</v>
      </c>
      <c r="B30" s="25" t="str">
        <f>VLOOKUP(A30,'1st_set source'!A:H,7,FALSE)</f>
        <v>Garlic &amp; tulip</v>
      </c>
      <c r="C30" s="17">
        <f t="shared" si="1"/>
        <v>20</v>
      </c>
      <c r="E30" s="17" t="str">
        <f t="shared" si="2"/>
        <v/>
      </c>
      <c r="G30" s="17" t="str">
        <f t="shared" si="3"/>
        <v/>
      </c>
      <c r="I30" s="17" t="str">
        <f t="shared" si="4"/>
        <v/>
      </c>
      <c r="K30" s="25" t="str">
        <f>VLOOKUP(A30,'1st_set source'!A:H,6,FALSE)</f>
        <v>Calne</v>
      </c>
      <c r="L30" s="26" t="str">
        <f>VLOOKUP(A30,'1st_set source'!A:H,8,FALSE)</f>
        <v>Allan Smith</v>
      </c>
      <c r="M30" s="17">
        <v>20</v>
      </c>
    </row>
    <row r="31" spans="1:30" ht="18.75" customHeight="1" x14ac:dyDescent="0.25">
      <c r="A31" s="9">
        <v>30</v>
      </c>
      <c r="B31" s="25" t="str">
        <f>VLOOKUP(A31,'1st_set source'!A:H,7,FALSE)</f>
        <v>Forsythia</v>
      </c>
      <c r="C31" s="17" t="str">
        <f t="shared" si="1"/>
        <v/>
      </c>
      <c r="E31" s="17" t="str">
        <f t="shared" si="2"/>
        <v/>
      </c>
      <c r="G31" s="17">
        <f t="shared" si="3"/>
        <v>15</v>
      </c>
      <c r="I31" s="17" t="str">
        <f t="shared" si="4"/>
        <v/>
      </c>
      <c r="K31" s="25" t="str">
        <f>VLOOKUP(A31,'1st_set source'!A:H,6,FALSE)</f>
        <v>Swindon</v>
      </c>
      <c r="L31" s="26" t="str">
        <f>VLOOKUP(A31,'1st_set source'!A:H,8,FALSE)</f>
        <v>Jim Bullock</v>
      </c>
      <c r="M31" s="17">
        <v>15</v>
      </c>
      <c r="AA31" s="10"/>
    </row>
    <row r="32" spans="1:30" ht="18.75" customHeight="1" x14ac:dyDescent="0.25">
      <c r="A32" s="9">
        <v>31</v>
      </c>
      <c r="B32" s="25" t="str">
        <f>VLOOKUP(A32,'1st_set source'!A:H,7,FALSE)</f>
        <v>Goshawk</v>
      </c>
      <c r="C32" s="17">
        <f t="shared" si="1"/>
        <v>19</v>
      </c>
      <c r="E32" s="17" t="str">
        <f t="shared" si="2"/>
        <v/>
      </c>
      <c r="G32" s="17" t="str">
        <f t="shared" si="3"/>
        <v/>
      </c>
      <c r="I32" s="17" t="str">
        <f t="shared" si="4"/>
        <v/>
      </c>
      <c r="K32" s="25" t="str">
        <f>VLOOKUP(A32,'1st_set source'!A:H,6,FALSE)</f>
        <v>Calne</v>
      </c>
      <c r="L32" s="26" t="str">
        <f>VLOOKUP(A32,'1st_set source'!A:H,8,FALSE)</f>
        <v>Roger Bryan</v>
      </c>
      <c r="M32" s="17">
        <v>19</v>
      </c>
    </row>
    <row r="33" spans="1:30" ht="18.75" customHeight="1" x14ac:dyDescent="0.25">
      <c r="A33" s="9">
        <v>32</v>
      </c>
      <c r="B33" s="25" t="str">
        <f>VLOOKUP(A33,'1st_set source'!A:H,7,FALSE)</f>
        <v>Stepping out of the photo</v>
      </c>
      <c r="C33" s="17" t="str">
        <f t="shared" si="1"/>
        <v/>
      </c>
      <c r="E33" s="17" t="str">
        <f t="shared" si="2"/>
        <v/>
      </c>
      <c r="G33" s="17" t="str">
        <f t="shared" si="3"/>
        <v/>
      </c>
      <c r="I33" s="17">
        <f t="shared" si="4"/>
        <v>17</v>
      </c>
      <c r="K33" s="25" t="str">
        <f>VLOOKUP(A33,'1st_set source'!A:H,6,FALSE)</f>
        <v>Wantage</v>
      </c>
      <c r="L33" s="26" t="str">
        <f>VLOOKUP(A33,'1st_set source'!A:H,8,FALSE)</f>
        <v>Maria Walker</v>
      </c>
      <c r="M33" s="17">
        <v>17</v>
      </c>
      <c r="AD33" s="10"/>
    </row>
    <row r="34" spans="1:30" ht="18.75" customHeight="1" x14ac:dyDescent="0.25">
      <c r="A34" s="9">
        <v>33</v>
      </c>
      <c r="B34" s="25" t="str">
        <f>VLOOKUP(A34,'1st_set source'!A:H,7,FALSE)</f>
        <v>First Rays</v>
      </c>
      <c r="C34" s="17" t="str">
        <f t="shared" si="1"/>
        <v/>
      </c>
      <c r="E34" s="17" t="str">
        <f t="shared" si="2"/>
        <v/>
      </c>
      <c r="G34" s="17">
        <f t="shared" si="3"/>
        <v>20</v>
      </c>
      <c r="I34" s="17" t="str">
        <f t="shared" si="4"/>
        <v/>
      </c>
      <c r="K34" s="25" t="str">
        <f>VLOOKUP(A34,'1st_set source'!A:H,6,FALSE)</f>
        <v>Swindon</v>
      </c>
      <c r="L34" s="26" t="str">
        <f>VLOOKUP(A34,'1st_set source'!A:H,8,FALSE)</f>
        <v>Anna Stowe</v>
      </c>
      <c r="M34" s="17">
        <v>20</v>
      </c>
      <c r="AA34" s="10"/>
    </row>
    <row r="35" spans="1:30" ht="18.75" customHeight="1" x14ac:dyDescent="0.25">
      <c r="A35" s="9">
        <v>34</v>
      </c>
      <c r="B35" s="25" t="str">
        <f>VLOOKUP(A35,'1st_set source'!A:H,7,FALSE)</f>
        <v>Gull Landing</v>
      </c>
      <c r="C35" s="17" t="str">
        <f t="shared" si="1"/>
        <v/>
      </c>
      <c r="E35" s="17">
        <f t="shared" si="2"/>
        <v>16</v>
      </c>
      <c r="G35" s="17" t="str">
        <f t="shared" si="3"/>
        <v/>
      </c>
      <c r="I35" s="17" t="str">
        <f t="shared" si="4"/>
        <v/>
      </c>
      <c r="K35" s="25" t="str">
        <f>VLOOKUP(A35,'1st_set source'!A:H,6,FALSE)</f>
        <v>Cirencester</v>
      </c>
      <c r="L35" s="26" t="str">
        <f>VLOOKUP(A35,'1st_set source'!A:H,8,FALSE)</f>
        <v>Martin Dent</v>
      </c>
      <c r="M35" s="17">
        <v>16</v>
      </c>
    </row>
    <row r="36" spans="1:30" ht="18.75" customHeight="1" x14ac:dyDescent="0.25">
      <c r="A36" s="9">
        <v>35</v>
      </c>
      <c r="B36" s="25" t="str">
        <f>VLOOKUP(A36,'1st_set source'!A:H,7,FALSE)</f>
        <v>Impalas Sparring</v>
      </c>
      <c r="C36" s="17">
        <f t="shared" si="1"/>
        <v>19</v>
      </c>
      <c r="E36" s="17" t="str">
        <f t="shared" si="2"/>
        <v/>
      </c>
      <c r="G36" s="17" t="str">
        <f t="shared" si="3"/>
        <v/>
      </c>
      <c r="I36" s="17" t="str">
        <f t="shared" si="4"/>
        <v/>
      </c>
      <c r="K36" s="25" t="str">
        <f>VLOOKUP(A36,'1st_set source'!A:H,6,FALSE)</f>
        <v>Calne</v>
      </c>
      <c r="L36" s="26" t="str">
        <f>VLOOKUP(A36,'1st_set source'!A:H,8,FALSE)</f>
        <v>Pam Lane</v>
      </c>
      <c r="M36" s="17">
        <v>19</v>
      </c>
    </row>
    <row r="37" spans="1:30" ht="18.75" customHeight="1" x14ac:dyDescent="0.25">
      <c r="A37" s="9">
        <v>36</v>
      </c>
      <c r="B37" s="25" t="str">
        <f>VLOOKUP(A37,'1st_set source'!A:H,7,FALSE)</f>
        <v>Corn Flower</v>
      </c>
      <c r="C37" s="17" t="str">
        <f t="shared" si="1"/>
        <v/>
      </c>
      <c r="E37" s="17" t="str">
        <f t="shared" si="2"/>
        <v/>
      </c>
      <c r="G37" s="17">
        <f t="shared" si="3"/>
        <v>20</v>
      </c>
      <c r="I37" s="17" t="str">
        <f t="shared" si="4"/>
        <v/>
      </c>
      <c r="K37" s="25" t="str">
        <f>VLOOKUP(A37,'1st_set source'!A:H,6,FALSE)</f>
        <v>Swindon</v>
      </c>
      <c r="L37" s="26" t="str">
        <f>VLOOKUP(A37,'1st_set source'!A:H,8,FALSE)</f>
        <v>John Parsloe</v>
      </c>
      <c r="M37" s="17">
        <v>20</v>
      </c>
      <c r="AA37" s="10"/>
    </row>
    <row r="38" spans="1:30" ht="18.75" customHeight="1" x14ac:dyDescent="0.25">
      <c r="A38" s="9">
        <v>37</v>
      </c>
      <c r="B38" s="25" t="str">
        <f>VLOOKUP(A38,'1st_set source'!A:H,7,FALSE)</f>
        <v>Aneta</v>
      </c>
      <c r="C38" s="17">
        <f t="shared" si="1"/>
        <v>14</v>
      </c>
      <c r="E38" s="17" t="str">
        <f t="shared" si="2"/>
        <v/>
      </c>
      <c r="G38" s="17" t="str">
        <f t="shared" si="3"/>
        <v/>
      </c>
      <c r="I38" s="17" t="str">
        <f t="shared" si="4"/>
        <v/>
      </c>
      <c r="K38" s="25" t="str">
        <f>VLOOKUP(A38,'1st_set source'!A:H,6,FALSE)</f>
        <v>Calne</v>
      </c>
      <c r="L38" s="26" t="str">
        <f>VLOOKUP(A38,'1st_set source'!A:H,8,FALSE)</f>
        <v>Geoff Hawkins</v>
      </c>
      <c r="M38" s="17">
        <v>14</v>
      </c>
    </row>
    <row r="39" spans="1:30" ht="18.75" customHeight="1" x14ac:dyDescent="0.25">
      <c r="A39" s="9">
        <v>38</v>
      </c>
      <c r="B39" s="25" t="str">
        <f>VLOOKUP(A39,'1st_set source'!A:H,7,FALSE)</f>
        <v>Poppies at Great Coxwell</v>
      </c>
      <c r="C39" s="17" t="str">
        <f t="shared" si="1"/>
        <v/>
      </c>
      <c r="E39" s="17">
        <f t="shared" si="2"/>
        <v>17</v>
      </c>
      <c r="G39" s="17" t="str">
        <f t="shared" si="3"/>
        <v/>
      </c>
      <c r="I39" s="17" t="str">
        <f t="shared" si="4"/>
        <v/>
      </c>
      <c r="K39" s="25" t="str">
        <f>VLOOKUP(A39,'1st_set source'!A:H,6,FALSE)</f>
        <v>Cirencester</v>
      </c>
      <c r="L39" s="26" t="str">
        <f>VLOOKUP(A39,'1st_set source'!A:H,8,FALSE)</f>
        <v>Marlene Finlayson</v>
      </c>
      <c r="M39" s="17">
        <v>17</v>
      </c>
      <c r="N39" s="7"/>
    </row>
    <row r="40" spans="1:30" ht="18.75" customHeight="1" x14ac:dyDescent="0.25">
      <c r="A40" s="9">
        <v>39</v>
      </c>
      <c r="B40" s="25" t="str">
        <f>VLOOKUP(A40,'1st_set source'!A:H,7,FALSE)</f>
        <v xml:space="preserve">In my garden </v>
      </c>
      <c r="C40" s="17" t="str">
        <f t="shared" si="1"/>
        <v/>
      </c>
      <c r="E40" s="17" t="str">
        <f t="shared" si="2"/>
        <v/>
      </c>
      <c r="G40" s="17">
        <f t="shared" si="3"/>
        <v>19</v>
      </c>
      <c r="I40" s="17" t="str">
        <f t="shared" si="4"/>
        <v/>
      </c>
      <c r="K40" s="25" t="str">
        <f>VLOOKUP(A40,'1st_set source'!A:H,6,FALSE)</f>
        <v>Swindon</v>
      </c>
      <c r="L40" s="26" t="str">
        <f>VLOOKUP(A40,'1st_set source'!A:H,8,FALSE)</f>
        <v>Aditya Sikaria</v>
      </c>
      <c r="M40" s="17">
        <v>19</v>
      </c>
      <c r="AA40" s="10"/>
    </row>
    <row r="41" spans="1:30" ht="18.75" customHeight="1" x14ac:dyDescent="0.25">
      <c r="A41" s="9">
        <v>40</v>
      </c>
      <c r="B41" s="25" t="str">
        <f>VLOOKUP(A41,'1st_set source'!A:H,7,FALSE)</f>
        <v>Dark Chapel</v>
      </c>
      <c r="C41" s="17" t="str">
        <f t="shared" si="1"/>
        <v/>
      </c>
      <c r="E41" s="17" t="str">
        <f t="shared" si="2"/>
        <v/>
      </c>
      <c r="G41" s="17" t="str">
        <f t="shared" si="3"/>
        <v/>
      </c>
      <c r="I41" s="17">
        <f t="shared" si="4"/>
        <v>16</v>
      </c>
      <c r="K41" s="25" t="str">
        <f>VLOOKUP(A41,'1st_set source'!A:H,6,FALSE)</f>
        <v>Wantage</v>
      </c>
      <c r="L41" s="26" t="str">
        <f>VLOOKUP(A41,'1st_set source'!A:H,8,FALSE)</f>
        <v>Ian Bateman</v>
      </c>
      <c r="M41" s="17">
        <v>16</v>
      </c>
      <c r="AD41" s="10"/>
    </row>
    <row r="42" spans="1:30" s="10" customFormat="1" ht="18.75" customHeight="1" x14ac:dyDescent="0.25">
      <c r="A42" s="9">
        <v>41</v>
      </c>
      <c r="B42" s="25" t="str">
        <f>VLOOKUP(A42,'1st_set source'!A:H,7,FALSE)</f>
        <v>Herald</v>
      </c>
      <c r="C42" s="17" t="str">
        <f t="shared" si="1"/>
        <v/>
      </c>
      <c r="D42" s="17"/>
      <c r="E42" s="17">
        <f t="shared" si="2"/>
        <v>20</v>
      </c>
      <c r="F42" s="17"/>
      <c r="G42" s="17" t="str">
        <f t="shared" si="3"/>
        <v/>
      </c>
      <c r="H42" s="17"/>
      <c r="I42" s="17" t="str">
        <f t="shared" si="4"/>
        <v/>
      </c>
      <c r="J42" s="17"/>
      <c r="K42" s="25" t="str">
        <f>VLOOKUP(A42,'1st_set source'!A:H,6,FALSE)</f>
        <v>Cirencester</v>
      </c>
      <c r="L42" s="26" t="str">
        <f>VLOOKUP(A42,'1st_set source'!A:H,8,FALSE)</f>
        <v>John Simmons</v>
      </c>
      <c r="M42" s="17">
        <v>20</v>
      </c>
      <c r="Q42" s="4"/>
    </row>
    <row r="43" spans="1:30" s="10" customFormat="1" ht="18.75" customHeight="1" x14ac:dyDescent="0.25">
      <c r="A43" s="9">
        <v>42</v>
      </c>
      <c r="B43" s="25" t="str">
        <f>VLOOKUP(A43,'1st_set source'!A:H,7,FALSE)</f>
        <v>Different Intentions</v>
      </c>
      <c r="C43" s="17" t="str">
        <f t="shared" si="1"/>
        <v/>
      </c>
      <c r="D43" s="17"/>
      <c r="E43" s="17" t="str">
        <f t="shared" si="2"/>
        <v/>
      </c>
      <c r="F43" s="17"/>
      <c r="G43" s="17" t="str">
        <f t="shared" si="3"/>
        <v/>
      </c>
      <c r="H43" s="17"/>
      <c r="I43" s="17">
        <f t="shared" si="4"/>
        <v>20</v>
      </c>
      <c r="J43" s="17"/>
      <c r="K43" s="25" t="str">
        <f>VLOOKUP(A43,'1st_set source'!A:H,6,FALSE)</f>
        <v>Wantage</v>
      </c>
      <c r="L43" s="26" t="str">
        <f>VLOOKUP(A43,'1st_set source'!A:H,8,FALSE)</f>
        <v>Robert Albright</v>
      </c>
      <c r="M43" s="17">
        <v>20</v>
      </c>
      <c r="Q43" s="4"/>
    </row>
    <row r="44" spans="1:30" s="10" customFormat="1" ht="18.75" customHeight="1" x14ac:dyDescent="0.25">
      <c r="A44" s="9">
        <v>43</v>
      </c>
      <c r="B44" s="25" t="str">
        <f>VLOOKUP(A44,'1st_set source'!A:H,7,FALSE)</f>
        <v>Dawn Reflections</v>
      </c>
      <c r="C44" s="17" t="str">
        <f t="shared" si="1"/>
        <v/>
      </c>
      <c r="D44" s="17"/>
      <c r="E44" s="17" t="str">
        <f t="shared" si="2"/>
        <v/>
      </c>
      <c r="F44" s="17"/>
      <c r="G44" s="17">
        <f t="shared" si="3"/>
        <v>15</v>
      </c>
      <c r="H44" s="17"/>
      <c r="I44" s="17" t="str">
        <f t="shared" si="4"/>
        <v/>
      </c>
      <c r="J44" s="17"/>
      <c r="K44" s="25" t="str">
        <f>VLOOKUP(A44,'1st_set source'!A:H,6,FALSE)</f>
        <v>Swindon</v>
      </c>
      <c r="L44" s="26" t="str">
        <f>VLOOKUP(A44,'1st_set source'!A:H,8,FALSE)</f>
        <v>Anna Stowe</v>
      </c>
      <c r="M44" s="17">
        <v>15</v>
      </c>
      <c r="Q44" s="4"/>
    </row>
    <row r="45" spans="1:30" s="10" customFormat="1" ht="18.75" customHeight="1" x14ac:dyDescent="0.25">
      <c r="A45" s="9">
        <v>44</v>
      </c>
      <c r="B45" s="25" t="str">
        <f>VLOOKUP(A45,'1st_set source'!A:H,7,FALSE)</f>
        <v>Gravel pits South Cerney</v>
      </c>
      <c r="C45" s="17" t="str">
        <f t="shared" si="1"/>
        <v/>
      </c>
      <c r="D45" s="17"/>
      <c r="E45" s="17">
        <f t="shared" si="2"/>
        <v>17</v>
      </c>
      <c r="F45" s="17"/>
      <c r="G45" s="17" t="str">
        <f t="shared" si="3"/>
        <v/>
      </c>
      <c r="H45" s="17"/>
      <c r="I45" s="17" t="str">
        <f t="shared" si="4"/>
        <v/>
      </c>
      <c r="J45" s="17"/>
      <c r="K45" s="25" t="str">
        <f>VLOOKUP(A45,'1st_set source'!A:H,6,FALSE)</f>
        <v>Cirencester</v>
      </c>
      <c r="L45" s="26" t="str">
        <f>VLOOKUP(A45,'1st_set source'!A:H,8,FALSE)</f>
        <v>Martin Dent</v>
      </c>
      <c r="M45" s="17">
        <v>17</v>
      </c>
      <c r="Q45" s="4"/>
    </row>
    <row r="46" spans="1:30" s="10" customFormat="1" ht="18.75" customHeight="1" x14ac:dyDescent="0.25">
      <c r="A46" s="9">
        <v>45</v>
      </c>
      <c r="B46" s="25" t="str">
        <f>VLOOKUP(A46,'1st_set source'!A:H,7,FALSE)</f>
        <v>Five Sheep</v>
      </c>
      <c r="C46" s="17" t="str">
        <f t="shared" si="1"/>
        <v/>
      </c>
      <c r="D46" s="17"/>
      <c r="E46" s="17" t="str">
        <f t="shared" si="2"/>
        <v/>
      </c>
      <c r="F46" s="17"/>
      <c r="G46" s="17">
        <f t="shared" si="3"/>
        <v>16</v>
      </c>
      <c r="H46" s="17"/>
      <c r="I46" s="17" t="str">
        <f t="shared" si="4"/>
        <v/>
      </c>
      <c r="J46" s="17"/>
      <c r="K46" s="25" t="str">
        <f>VLOOKUP(A46,'1st_set source'!A:H,6,FALSE)</f>
        <v>Swindon</v>
      </c>
      <c r="L46" s="26" t="str">
        <f>VLOOKUP(A46,'1st_set source'!A:H,8,FALSE)</f>
        <v>Mel Gigg</v>
      </c>
      <c r="M46" s="17">
        <v>16</v>
      </c>
      <c r="Q46" s="4"/>
    </row>
    <row r="47" spans="1:30" s="10" customFormat="1" ht="18.75" customHeight="1" x14ac:dyDescent="0.25">
      <c r="A47" s="9">
        <v>46</v>
      </c>
      <c r="B47" s="25" t="str">
        <f>VLOOKUP(A47,'1st_set source'!A:H,7,FALSE)</f>
        <v>AMBULANCE CHASING</v>
      </c>
      <c r="C47" s="17">
        <f t="shared" si="1"/>
        <v>14</v>
      </c>
      <c r="D47" s="17"/>
      <c r="E47" s="17" t="str">
        <f t="shared" si="2"/>
        <v/>
      </c>
      <c r="F47" s="17"/>
      <c r="G47" s="17" t="str">
        <f t="shared" si="3"/>
        <v/>
      </c>
      <c r="H47" s="17"/>
      <c r="I47" s="17" t="str">
        <f t="shared" si="4"/>
        <v/>
      </c>
      <c r="J47" s="17"/>
      <c r="K47" s="25" t="str">
        <f>VLOOKUP(A47,'1st_set source'!A:H,6,FALSE)</f>
        <v>Calne</v>
      </c>
      <c r="L47" s="26" t="str">
        <f>VLOOKUP(A47,'1st_set source'!A:H,8,FALSE)</f>
        <v>Simon Mack</v>
      </c>
      <c r="M47" s="17">
        <v>14</v>
      </c>
      <c r="Q47" s="4"/>
    </row>
    <row r="48" spans="1:30" s="10" customFormat="1" ht="18.75" customHeight="1" x14ac:dyDescent="0.25">
      <c r="A48" s="9">
        <v>47</v>
      </c>
      <c r="B48" s="25" t="str">
        <f>VLOOKUP(A48,'1st_set source'!A:H,7,FALSE)</f>
        <v>Terracotta Warrior</v>
      </c>
      <c r="C48" s="17" t="str">
        <f t="shared" si="1"/>
        <v/>
      </c>
      <c r="D48" s="17"/>
      <c r="E48" s="17" t="str">
        <f t="shared" si="2"/>
        <v/>
      </c>
      <c r="F48" s="17"/>
      <c r="G48" s="17" t="str">
        <f t="shared" si="3"/>
        <v/>
      </c>
      <c r="H48" s="17"/>
      <c r="I48" s="17">
        <f t="shared" si="4"/>
        <v>20</v>
      </c>
      <c r="J48" s="17"/>
      <c r="K48" s="25" t="str">
        <f>VLOOKUP(A48,'1st_set source'!A:H,6,FALSE)</f>
        <v>Wantage</v>
      </c>
      <c r="L48" s="26" t="str">
        <f>VLOOKUP(A48,'1st_set source'!A:H,8,FALSE)</f>
        <v>Ian Bateman</v>
      </c>
      <c r="M48" s="17">
        <v>20</v>
      </c>
      <c r="Q48" s="4"/>
    </row>
    <row r="49" spans="1:29" s="10" customFormat="1" ht="18.75" customHeight="1" x14ac:dyDescent="0.25">
      <c r="A49" s="9">
        <v>48</v>
      </c>
      <c r="B49" s="25" t="str">
        <f>VLOOKUP(A49,'1st_set source'!A:H,7,FALSE)</f>
        <v>Honflur boat</v>
      </c>
      <c r="C49" s="17">
        <f t="shared" si="1"/>
        <v>16</v>
      </c>
      <c r="D49" s="17"/>
      <c r="E49" s="17" t="str">
        <f t="shared" si="2"/>
        <v/>
      </c>
      <c r="F49" s="17"/>
      <c r="G49" s="17" t="str">
        <f t="shared" si="3"/>
        <v/>
      </c>
      <c r="H49" s="17"/>
      <c r="I49" s="17" t="str">
        <f t="shared" si="4"/>
        <v/>
      </c>
      <c r="J49" s="17"/>
      <c r="K49" s="25" t="str">
        <f>VLOOKUP(A49,'1st_set source'!A:H,6,FALSE)</f>
        <v>Calne</v>
      </c>
      <c r="L49" s="26" t="str">
        <f>VLOOKUP(A49,'1st_set source'!A:H,8,FALSE)</f>
        <v>Allan Smith</v>
      </c>
      <c r="M49" s="17">
        <v>16</v>
      </c>
      <c r="Q49" s="4"/>
    </row>
    <row r="50" spans="1:29" s="10" customFormat="1" ht="18.75" customHeight="1" x14ac:dyDescent="0.25">
      <c r="A50" s="9">
        <v>49</v>
      </c>
      <c r="B50" s="25" t="str">
        <f>VLOOKUP(A50,'1st_set source'!A:H,7,FALSE)</f>
        <v>Bald Eagle</v>
      </c>
      <c r="C50" s="17" t="str">
        <f t="shared" si="1"/>
        <v/>
      </c>
      <c r="D50" s="17"/>
      <c r="E50" s="17">
        <f t="shared" si="2"/>
        <v>19</v>
      </c>
      <c r="F50" s="17"/>
      <c r="G50" s="17" t="str">
        <f t="shared" si="3"/>
        <v/>
      </c>
      <c r="H50" s="17"/>
      <c r="I50" s="17" t="str">
        <f t="shared" si="4"/>
        <v/>
      </c>
      <c r="J50" s="17"/>
      <c r="K50" s="25" t="str">
        <f>VLOOKUP(A50,'1st_set source'!A:H,6,FALSE)</f>
        <v>Cirencester</v>
      </c>
      <c r="L50" s="26" t="str">
        <f>VLOOKUP(A50,'1st_set source'!A:H,8,FALSE)</f>
        <v>Martin Dent</v>
      </c>
      <c r="M50" s="17">
        <v>19</v>
      </c>
      <c r="Q50" s="4"/>
    </row>
    <row r="51" spans="1:29" s="10" customFormat="1" ht="18.75" customHeight="1" x14ac:dyDescent="0.25">
      <c r="A51" s="9">
        <v>50</v>
      </c>
      <c r="B51" s="25" t="str">
        <f>VLOOKUP(A51,'1st_set source'!A:H,7,FALSE)</f>
        <v>Blunsdon Station</v>
      </c>
      <c r="C51" s="17" t="str">
        <f t="shared" si="1"/>
        <v/>
      </c>
      <c r="D51" s="17"/>
      <c r="E51" s="17" t="str">
        <f t="shared" si="2"/>
        <v/>
      </c>
      <c r="F51" s="17"/>
      <c r="G51" s="17">
        <f t="shared" si="3"/>
        <v>18</v>
      </c>
      <c r="H51" s="17"/>
      <c r="I51" s="17" t="str">
        <f t="shared" si="4"/>
        <v/>
      </c>
      <c r="J51" s="17"/>
      <c r="K51" s="25" t="str">
        <f>VLOOKUP(A51,'1st_set source'!A:H,6,FALSE)</f>
        <v>Swindon</v>
      </c>
      <c r="L51" s="26" t="str">
        <f>VLOOKUP(A51,'1st_set source'!A:H,8,FALSE)</f>
        <v>Gerry Jones</v>
      </c>
      <c r="M51" s="17">
        <v>18</v>
      </c>
      <c r="Q51" s="4"/>
    </row>
    <row r="52" spans="1:29" s="10" customFormat="1" ht="18.75" customHeight="1" x14ac:dyDescent="0.25">
      <c r="A52" s="9">
        <v>51</v>
      </c>
      <c r="B52" s="25" t="str">
        <f>VLOOKUP(A52,'1st_set source'!A:H,7,FALSE)</f>
        <v>Llyn Gwynant 2</v>
      </c>
      <c r="C52" s="17" t="str">
        <f t="shared" si="1"/>
        <v/>
      </c>
      <c r="D52" s="17"/>
      <c r="E52" s="17">
        <f t="shared" si="2"/>
        <v>17</v>
      </c>
      <c r="F52" s="17"/>
      <c r="G52" s="17" t="str">
        <f t="shared" si="3"/>
        <v/>
      </c>
      <c r="H52" s="17"/>
      <c r="I52" s="17" t="str">
        <f t="shared" si="4"/>
        <v/>
      </c>
      <c r="J52" s="17"/>
      <c r="K52" s="25" t="str">
        <f>VLOOKUP(A52,'1st_set source'!A:H,6,FALSE)</f>
        <v>Cirencester</v>
      </c>
      <c r="L52" s="26" t="str">
        <f>VLOOKUP(A52,'1st_set source'!A:H,8,FALSE)</f>
        <v>Shaun Little</v>
      </c>
      <c r="M52" s="17">
        <v>17</v>
      </c>
      <c r="Q52" s="4"/>
    </row>
    <row r="53" spans="1:29" s="10" customFormat="1" ht="18.75" customHeight="1" x14ac:dyDescent="0.25">
      <c r="A53" s="9">
        <v>52</v>
      </c>
      <c r="B53" s="25" t="str">
        <f>VLOOKUP(A53,'1st_set source'!A:H,7,FALSE)</f>
        <v>Up at dawn</v>
      </c>
      <c r="C53" s="17" t="str">
        <f t="shared" si="1"/>
        <v/>
      </c>
      <c r="D53" s="17"/>
      <c r="E53" s="17" t="str">
        <f t="shared" si="2"/>
        <v/>
      </c>
      <c r="F53" s="17"/>
      <c r="G53" s="17" t="str">
        <f t="shared" si="3"/>
        <v/>
      </c>
      <c r="H53" s="17"/>
      <c r="I53" s="17">
        <f t="shared" si="4"/>
        <v>17</v>
      </c>
      <c r="J53" s="17"/>
      <c r="K53" s="25" t="str">
        <f>VLOOKUP(A53,'1st_set source'!A:H,6,FALSE)</f>
        <v>Wantage</v>
      </c>
      <c r="L53" s="26" t="str">
        <f>VLOOKUP(A53,'1st_set source'!A:H,8,FALSE)</f>
        <v>Andy Wilson</v>
      </c>
      <c r="M53" s="17">
        <v>17</v>
      </c>
      <c r="Q53" s="4"/>
    </row>
    <row r="54" spans="1:29" ht="18.75" customHeight="1" x14ac:dyDescent="0.25">
      <c r="B54" s="34" t="s">
        <v>21</v>
      </c>
      <c r="C54" s="18">
        <f>IF(SUM(C2:C53)=0,"",SUM(C2:C53))</f>
        <v>214</v>
      </c>
      <c r="E54" s="18">
        <f>IF(SUM(E2:E53)=0,"",SUM(E2:E53))</f>
        <v>225</v>
      </c>
      <c r="G54" s="18">
        <f>IF(SUM(G2:G53)=0,"",SUM(G2:G53))</f>
        <v>233</v>
      </c>
      <c r="I54" s="18">
        <f>IF(SUM(I2:I53)=0,"",SUM(I2:I53))</f>
        <v>233</v>
      </c>
      <c r="AC54" s="10"/>
    </row>
    <row r="56" spans="1:29" x14ac:dyDescent="0.25">
      <c r="C56" s="17">
        <f>COUNTIF(C2:C53,"&gt;0")</f>
        <v>13</v>
      </c>
      <c r="E56" s="17">
        <f>COUNTIF(E2:E53,"&gt;0")</f>
        <v>13</v>
      </c>
      <c r="G56" s="17">
        <f>COUNTIF(G2:G53,"&gt;0")</f>
        <v>13</v>
      </c>
      <c r="I56" s="17">
        <f>COUNTIF(I2:I53,"&gt;0")</f>
        <v>13</v>
      </c>
    </row>
    <row r="57" spans="1:29" x14ac:dyDescent="0.25">
      <c r="I57" s="9"/>
      <c r="J57" s="9"/>
    </row>
    <row r="58" spans="1:29" x14ac:dyDescent="0.25">
      <c r="I58" s="9"/>
      <c r="J58" s="9"/>
    </row>
    <row r="59" spans="1:29" x14ac:dyDescent="0.25">
      <c r="I59" s="9"/>
      <c r="J59" s="9"/>
    </row>
    <row r="60" spans="1:29" x14ac:dyDescent="0.25">
      <c r="I60" s="9"/>
      <c r="J60" s="9"/>
    </row>
    <row r="62" spans="1:29" x14ac:dyDescent="0.25">
      <c r="K62" s="33" t="s">
        <v>2</v>
      </c>
      <c r="L62" s="24" t="s">
        <v>1</v>
      </c>
    </row>
    <row r="63" spans="1:29" x14ac:dyDescent="0.25">
      <c r="K63" s="25" t="s">
        <v>18</v>
      </c>
      <c r="L63" s="26" t="s">
        <v>28</v>
      </c>
    </row>
    <row r="64" spans="1:29" x14ac:dyDescent="0.25">
      <c r="K64" s="25" t="s">
        <v>17</v>
      </c>
      <c r="L64" s="26" t="s">
        <v>56</v>
      </c>
    </row>
    <row r="65" spans="11:12" x14ac:dyDescent="0.25">
      <c r="K65" s="25" t="s">
        <v>4</v>
      </c>
      <c r="L65" s="26" t="s">
        <v>34</v>
      </c>
    </row>
    <row r="66" spans="11:12" x14ac:dyDescent="0.25">
      <c r="K66" s="25" t="s">
        <v>18</v>
      </c>
      <c r="L66" s="26" t="s">
        <v>55</v>
      </c>
    </row>
    <row r="67" spans="11:12" x14ac:dyDescent="0.25">
      <c r="K67" s="25" t="s">
        <v>4</v>
      </c>
      <c r="L67" s="26" t="s">
        <v>31</v>
      </c>
    </row>
    <row r="68" spans="11:12" x14ac:dyDescent="0.25">
      <c r="K68" s="25" t="s">
        <v>16</v>
      </c>
      <c r="L68" s="26" t="s">
        <v>26</v>
      </c>
    </row>
    <row r="69" spans="11:12" x14ac:dyDescent="0.25">
      <c r="K69" s="25" t="s">
        <v>4</v>
      </c>
      <c r="L69" s="26" t="s">
        <v>54</v>
      </c>
    </row>
    <row r="70" spans="11:12" x14ac:dyDescent="0.25">
      <c r="K70" s="25" t="s">
        <v>18</v>
      </c>
      <c r="L70" s="26" t="s">
        <v>46</v>
      </c>
    </row>
    <row r="71" spans="11:12" x14ac:dyDescent="0.25">
      <c r="K71" s="25" t="s">
        <v>16</v>
      </c>
      <c r="L71" s="26" t="s">
        <v>41</v>
      </c>
    </row>
    <row r="72" spans="11:12" x14ac:dyDescent="0.25">
      <c r="K72" s="25" t="s">
        <v>4</v>
      </c>
      <c r="L72" s="26" t="s">
        <v>35</v>
      </c>
    </row>
    <row r="73" spans="11:12" x14ac:dyDescent="0.25">
      <c r="K73" s="25" t="s">
        <v>17</v>
      </c>
      <c r="L73" s="26" t="s">
        <v>9</v>
      </c>
    </row>
    <row r="74" spans="11:12" x14ac:dyDescent="0.25">
      <c r="K74" s="25" t="s">
        <v>18</v>
      </c>
      <c r="L74" s="26" t="s">
        <v>30</v>
      </c>
    </row>
    <row r="75" spans="11:12" x14ac:dyDescent="0.25">
      <c r="K75" s="25" t="s">
        <v>17</v>
      </c>
      <c r="L75" s="26" t="s">
        <v>53</v>
      </c>
    </row>
    <row r="76" spans="11:12" x14ac:dyDescent="0.25">
      <c r="K76" s="25" t="s">
        <v>4</v>
      </c>
      <c r="L76" s="26" t="s">
        <v>5</v>
      </c>
    </row>
    <row r="77" spans="11:12" x14ac:dyDescent="0.25">
      <c r="K77" s="25" t="s">
        <v>18</v>
      </c>
      <c r="L77" s="26" t="s">
        <v>52</v>
      </c>
    </row>
    <row r="78" spans="11:12" x14ac:dyDescent="0.25">
      <c r="K78" s="25" t="s">
        <v>17</v>
      </c>
      <c r="L78" s="26" t="s">
        <v>13</v>
      </c>
    </row>
    <row r="79" spans="11:12" x14ac:dyDescent="0.25">
      <c r="K79" s="25" t="s">
        <v>16</v>
      </c>
      <c r="L79" s="26" t="s">
        <v>51</v>
      </c>
    </row>
    <row r="80" spans="11:12" x14ac:dyDescent="0.25">
      <c r="K80" s="25" t="s">
        <v>18</v>
      </c>
      <c r="L80" s="26" t="s">
        <v>50</v>
      </c>
    </row>
    <row r="81" spans="11:12" x14ac:dyDescent="0.25">
      <c r="K81" s="25" t="s">
        <v>17</v>
      </c>
      <c r="L81" s="26" t="s">
        <v>12</v>
      </c>
    </row>
    <row r="82" spans="11:12" x14ac:dyDescent="0.25">
      <c r="K82" s="25" t="s">
        <v>17</v>
      </c>
      <c r="L82" s="26" t="s">
        <v>40</v>
      </c>
    </row>
    <row r="83" spans="11:12" x14ac:dyDescent="0.25">
      <c r="K83" s="25" t="s">
        <v>16</v>
      </c>
      <c r="L83" s="26" t="s">
        <v>49</v>
      </c>
    </row>
    <row r="84" spans="11:12" x14ac:dyDescent="0.25">
      <c r="K84" s="25" t="s">
        <v>17</v>
      </c>
      <c r="L84" s="26" t="s">
        <v>37</v>
      </c>
    </row>
    <row r="85" spans="11:12" x14ac:dyDescent="0.25">
      <c r="K85" s="25" t="s">
        <v>4</v>
      </c>
      <c r="L85" s="26" t="s">
        <v>32</v>
      </c>
    </row>
    <row r="86" spans="11:12" x14ac:dyDescent="0.25">
      <c r="K86" s="25" t="s">
        <v>17</v>
      </c>
      <c r="L86" s="26" t="s">
        <v>10</v>
      </c>
    </row>
    <row r="87" spans="11:12" x14ac:dyDescent="0.25">
      <c r="K87" s="25" t="s">
        <v>4</v>
      </c>
      <c r="L87" s="26" t="s">
        <v>43</v>
      </c>
    </row>
    <row r="88" spans="11:12" x14ac:dyDescent="0.25">
      <c r="K88" s="25" t="s">
        <v>16</v>
      </c>
      <c r="L88" s="26" t="s">
        <v>38</v>
      </c>
    </row>
    <row r="89" spans="11:12" x14ac:dyDescent="0.25">
      <c r="K89" s="25" t="s">
        <v>16</v>
      </c>
      <c r="L89" s="26" t="s">
        <v>44</v>
      </c>
    </row>
    <row r="90" spans="11:12" x14ac:dyDescent="0.25">
      <c r="K90" s="25" t="s">
        <v>18</v>
      </c>
      <c r="L90" s="26" t="s">
        <v>42</v>
      </c>
    </row>
    <row r="91" spans="11:12" x14ac:dyDescent="0.25">
      <c r="K91" s="25" t="s">
        <v>4</v>
      </c>
      <c r="L91" s="26" t="s">
        <v>6</v>
      </c>
    </row>
    <row r="92" spans="11:12" x14ac:dyDescent="0.25">
      <c r="K92" s="25" t="s">
        <v>16</v>
      </c>
      <c r="L92" s="26" t="s">
        <v>48</v>
      </c>
    </row>
    <row r="93" spans="11:12" x14ac:dyDescent="0.25">
      <c r="K93" s="25" t="s">
        <v>4</v>
      </c>
      <c r="L93" s="26" t="s">
        <v>47</v>
      </c>
    </row>
    <row r="94" spans="11:12" x14ac:dyDescent="0.25">
      <c r="K94" s="25" t="s">
        <v>16</v>
      </c>
      <c r="L94" s="26" t="s">
        <v>27</v>
      </c>
    </row>
    <row r="95" spans="11:12" x14ac:dyDescent="0.25">
      <c r="K95" s="25" t="s">
        <v>17</v>
      </c>
      <c r="L95" s="26" t="s">
        <v>11</v>
      </c>
    </row>
    <row r="96" spans="11:12" x14ac:dyDescent="0.25">
      <c r="K96" s="25" t="s">
        <v>18</v>
      </c>
      <c r="L96" s="26" t="s">
        <v>29</v>
      </c>
    </row>
    <row r="97" spans="11:12" x14ac:dyDescent="0.25">
      <c r="K97" s="25" t="s">
        <v>17</v>
      </c>
      <c r="L97" s="26" t="s">
        <v>45</v>
      </c>
    </row>
    <row r="98" spans="11:12" x14ac:dyDescent="0.25">
      <c r="K98" s="25" t="s">
        <v>16</v>
      </c>
      <c r="L98" s="26" t="s">
        <v>14</v>
      </c>
    </row>
  </sheetData>
  <sortState ref="A2:I41">
    <sortCondition ref="A2:A41"/>
  </sortState>
  <mergeCells count="4">
    <mergeCell ref="E1:F1"/>
    <mergeCell ref="C1:D1"/>
    <mergeCell ref="G1:H1"/>
    <mergeCell ref="I1:J1"/>
  </mergeCells>
  <conditionalFormatting sqref="L2:L53 F2:F53 H2:H53 J2:J53 D2:D53">
    <cfRule type="cellIs" dxfId="20" priority="16" operator="equal">
      <formula>20</formula>
    </cfRule>
    <cfRule type="cellIs" dxfId="19" priority="17" operator="equal">
      <formula>19</formula>
    </cfRule>
  </conditionalFormatting>
  <conditionalFormatting sqref="C2:C53">
    <cfRule type="cellIs" dxfId="18" priority="10" operator="equal">
      <formula>20</formula>
    </cfRule>
    <cfRule type="cellIs" dxfId="17" priority="11" operator="equal">
      <formula>19</formula>
    </cfRule>
  </conditionalFormatting>
  <conditionalFormatting sqref="C2:D53">
    <cfRule type="expression" dxfId="16" priority="12">
      <formula>($C$1&lt;&gt;$K2)</formula>
    </cfRule>
  </conditionalFormatting>
  <conditionalFormatting sqref="E2:E53">
    <cfRule type="cellIs" dxfId="15" priority="7" operator="equal">
      <formula>20</formula>
    </cfRule>
    <cfRule type="cellIs" dxfId="14" priority="8" operator="equal">
      <formula>19</formula>
    </cfRule>
  </conditionalFormatting>
  <conditionalFormatting sqref="E2:F53">
    <cfRule type="expression" dxfId="13" priority="9">
      <formula>($E$1&lt;&gt;$K2)</formula>
    </cfRule>
  </conditionalFormatting>
  <conditionalFormatting sqref="G2:G53">
    <cfRule type="cellIs" dxfId="12" priority="4" operator="equal">
      <formula>20</formula>
    </cfRule>
    <cfRule type="cellIs" dxfId="11" priority="5" operator="equal">
      <formula>19</formula>
    </cfRule>
  </conditionalFormatting>
  <conditionalFormatting sqref="G2:H53">
    <cfRule type="expression" dxfId="10" priority="6">
      <formula>($G$1&lt;&gt;$K2)</formula>
    </cfRule>
  </conditionalFormatting>
  <conditionalFormatting sqref="I2:I53">
    <cfRule type="cellIs" dxfId="9" priority="1" operator="equal">
      <formula>20</formula>
    </cfRule>
    <cfRule type="cellIs" dxfId="8" priority="2" operator="equal">
      <formula>19</formula>
    </cfRule>
  </conditionalFormatting>
  <conditionalFormatting sqref="I2:J53">
    <cfRule type="expression" dxfId="7" priority="3">
      <formula>($I$1&lt;&gt;$K2)</formula>
    </cfRule>
  </conditionalFormatting>
  <pageMargins left="0.51" right="0.27559055118110237" top="0.53" bottom="0.27" header="0.24" footer="0.25"/>
  <pageSetup paperSize="9" scale="80" orientation="portrait" horizontalDpi="360" verticalDpi="360" r:id="rId1"/>
  <headerFooter>
    <oddHeader xml:space="preserve">&amp;L1st Half&amp;C&amp;"-,Bold"&amp;12Battle at Swindon Photographic Society&amp;R1st September 2011
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tabSelected="1" workbookViewId="0">
      <selection activeCell="R4" sqref="R4"/>
    </sheetView>
  </sheetViews>
  <sheetFormatPr defaultRowHeight="15" x14ac:dyDescent="0.25"/>
  <cols>
    <col min="1" max="1" width="11.140625" style="9" bestFit="1" customWidth="1"/>
    <col min="2" max="2" width="7.42578125" style="17" bestFit="1" customWidth="1"/>
    <col min="3" max="3" width="8.140625" style="17" bestFit="1" customWidth="1"/>
    <col min="4" max="5" width="6.42578125" style="17" customWidth="1"/>
    <col min="6" max="6" width="1.28515625" style="17" customWidth="1"/>
    <col min="7" max="14" width="6.42578125" style="17" customWidth="1"/>
    <col min="15" max="15" width="1.28515625" style="17" customWidth="1"/>
    <col min="16" max="16" width="6.42578125" style="17" customWidth="1"/>
  </cols>
  <sheetData>
    <row r="1" spans="1:23" x14ac:dyDescent="0.25">
      <c r="B1" s="21" t="s">
        <v>170</v>
      </c>
      <c r="C1" s="21" t="s">
        <v>171</v>
      </c>
      <c r="D1" s="21" t="s">
        <v>20</v>
      </c>
      <c r="E1" s="21"/>
      <c r="F1" s="21"/>
      <c r="G1" s="21">
        <v>20</v>
      </c>
      <c r="H1" s="21">
        <v>19</v>
      </c>
      <c r="I1" s="21">
        <v>18</v>
      </c>
      <c r="J1" s="21">
        <v>17</v>
      </c>
      <c r="K1" s="21">
        <v>16</v>
      </c>
      <c r="L1" s="21">
        <v>15</v>
      </c>
      <c r="M1" s="21">
        <v>14</v>
      </c>
      <c r="N1" s="21" t="s">
        <v>167</v>
      </c>
      <c r="O1" s="15"/>
      <c r="P1" s="16" t="s">
        <v>169</v>
      </c>
    </row>
    <row r="2" spans="1:23" s="10" customFormat="1" x14ac:dyDescent="0.25">
      <c r="A2" s="9" t="str">
        <f>'1st Set'!O2</f>
        <v>Calne</v>
      </c>
      <c r="B2" s="17">
        <f>'1st Set'!Q2</f>
        <v>214</v>
      </c>
      <c r="C2" s="17">
        <f>'2nd Set'!Q2</f>
        <v>196</v>
      </c>
      <c r="D2" s="17">
        <f>SUM(B2:C2)</f>
        <v>410</v>
      </c>
      <c r="E2" s="17">
        <f>_xlfn.RANK.EQ(D2,D$2:D$5)</f>
        <v>4</v>
      </c>
      <c r="F2" s="15"/>
      <c r="G2" s="17">
        <f>'2nd Set'!R8</f>
        <v>2</v>
      </c>
      <c r="H2" s="17">
        <f>'2nd Set'!S8</f>
        <v>2</v>
      </c>
      <c r="I2" s="17">
        <f>'2nd Set'!T8</f>
        <v>2</v>
      </c>
      <c r="J2" s="17">
        <f>'2nd Set'!U8</f>
        <v>3</v>
      </c>
      <c r="K2" s="17">
        <f>'2nd Set'!V8</f>
        <v>7</v>
      </c>
      <c r="L2" s="17">
        <f>'2nd Set'!W8</f>
        <v>7</v>
      </c>
      <c r="M2" s="17">
        <f>'2nd Set'!X8</f>
        <v>2</v>
      </c>
      <c r="N2" s="17">
        <f>'2nd Set'!Y8</f>
        <v>0</v>
      </c>
      <c r="O2" s="15"/>
      <c r="P2" s="17">
        <f>SUM(G2:N2)</f>
        <v>25</v>
      </c>
    </row>
    <row r="3" spans="1:23" x14ac:dyDescent="0.25">
      <c r="A3" s="9" t="str">
        <f>'1st Set'!O3</f>
        <v>Cirencester</v>
      </c>
      <c r="B3" s="17">
        <f>'1st Set'!Q3</f>
        <v>225</v>
      </c>
      <c r="C3" s="17">
        <f>'2nd Set'!Q3</f>
        <v>204</v>
      </c>
      <c r="D3" s="17">
        <f t="shared" ref="D3:D5" si="0">SUM(B3:C3)</f>
        <v>429</v>
      </c>
      <c r="E3" s="17">
        <f t="shared" ref="E3:E5" si="1">_xlfn.RANK.EQ(D3,D$2:D$5)</f>
        <v>3</v>
      </c>
      <c r="F3" s="15"/>
      <c r="G3" s="17">
        <f>'2nd Set'!R9</f>
        <v>2</v>
      </c>
      <c r="H3" s="17">
        <f>'2nd Set'!S9</f>
        <v>3</v>
      </c>
      <c r="I3" s="17">
        <f>'2nd Set'!T9</f>
        <v>3</v>
      </c>
      <c r="J3" s="17">
        <f>'2nd Set'!U9</f>
        <v>8</v>
      </c>
      <c r="K3" s="17">
        <f>'2nd Set'!V9</f>
        <v>7</v>
      </c>
      <c r="L3" s="17">
        <f>'2nd Set'!W9</f>
        <v>2</v>
      </c>
      <c r="M3" s="17">
        <f>'2nd Set'!X9</f>
        <v>0</v>
      </c>
      <c r="N3" s="17">
        <f>'2nd Set'!Y9</f>
        <v>0</v>
      </c>
      <c r="O3" s="15"/>
      <c r="P3" s="17">
        <f t="shared" ref="P3:P6" si="2">SUM(G3:N3)</f>
        <v>25</v>
      </c>
      <c r="R3" s="10"/>
    </row>
    <row r="4" spans="1:23" x14ac:dyDescent="0.25">
      <c r="A4" s="9" t="str">
        <f>'1st Set'!O4</f>
        <v>Swindon</v>
      </c>
      <c r="B4" s="17">
        <f>'1st Set'!Q4</f>
        <v>233</v>
      </c>
      <c r="C4" s="17">
        <f>'2nd Set'!Q4</f>
        <v>210</v>
      </c>
      <c r="D4" s="17">
        <f t="shared" si="0"/>
        <v>443</v>
      </c>
      <c r="E4" s="17">
        <f t="shared" si="1"/>
        <v>1</v>
      </c>
      <c r="F4" s="15"/>
      <c r="G4" s="17">
        <f>'2nd Set'!R10</f>
        <v>6</v>
      </c>
      <c r="H4" s="17">
        <f>'2nd Set'!S10</f>
        <v>5</v>
      </c>
      <c r="I4" s="17">
        <f>'2nd Set'!T10</f>
        <v>4</v>
      </c>
      <c r="J4" s="17">
        <f>'2nd Set'!U10</f>
        <v>1</v>
      </c>
      <c r="K4" s="17">
        <f>'2nd Set'!V10</f>
        <v>4</v>
      </c>
      <c r="L4" s="17">
        <f>'2nd Set'!W10</f>
        <v>5</v>
      </c>
      <c r="M4" s="17">
        <f>'2nd Set'!X10</f>
        <v>0</v>
      </c>
      <c r="N4" s="17">
        <f>'2nd Set'!Y10</f>
        <v>0</v>
      </c>
      <c r="O4" s="15"/>
      <c r="P4" s="17">
        <f t="shared" si="2"/>
        <v>25</v>
      </c>
      <c r="R4" s="10"/>
    </row>
    <row r="5" spans="1:23" x14ac:dyDescent="0.25">
      <c r="A5" s="9" t="str">
        <f>'1st Set'!O5</f>
        <v>Wantage</v>
      </c>
      <c r="B5" s="17">
        <f>'1st Set'!Q5</f>
        <v>233</v>
      </c>
      <c r="C5" s="17">
        <f>'2nd Set'!Q5</f>
        <v>209</v>
      </c>
      <c r="D5" s="17">
        <f t="shared" si="0"/>
        <v>442</v>
      </c>
      <c r="E5" s="17">
        <f t="shared" si="1"/>
        <v>2</v>
      </c>
      <c r="F5" s="15"/>
      <c r="G5" s="17">
        <f>'2nd Set'!R11</f>
        <v>3</v>
      </c>
      <c r="H5" s="17">
        <f>'2nd Set'!S11</f>
        <v>5</v>
      </c>
      <c r="I5" s="17">
        <f>'2nd Set'!T11</f>
        <v>5</v>
      </c>
      <c r="J5" s="17">
        <f>'2nd Set'!U11</f>
        <v>7</v>
      </c>
      <c r="K5" s="17">
        <f>'2nd Set'!V11</f>
        <v>3</v>
      </c>
      <c r="L5" s="17">
        <f>'2nd Set'!W11</f>
        <v>2</v>
      </c>
      <c r="M5" s="17">
        <f>'2nd Set'!X11</f>
        <v>0</v>
      </c>
      <c r="N5" s="17">
        <f>'2nd Set'!Y11</f>
        <v>0</v>
      </c>
      <c r="O5" s="15"/>
      <c r="P5" s="17">
        <f t="shared" si="2"/>
        <v>25</v>
      </c>
      <c r="R5" s="10"/>
    </row>
    <row r="6" spans="1:23" x14ac:dyDescent="0.25">
      <c r="A6" s="10"/>
      <c r="B6" s="10"/>
      <c r="C6" s="10"/>
      <c r="D6" s="10"/>
      <c r="E6" s="10"/>
      <c r="F6" s="10"/>
      <c r="G6" s="22">
        <f t="shared" ref="G6:N6" si="3">SUM(G2:G5)/100</f>
        <v>0.13</v>
      </c>
      <c r="H6" s="22">
        <f t="shared" si="3"/>
        <v>0.15</v>
      </c>
      <c r="I6" s="22">
        <f t="shared" si="3"/>
        <v>0.14000000000000001</v>
      </c>
      <c r="J6" s="22">
        <f t="shared" si="3"/>
        <v>0.19</v>
      </c>
      <c r="K6" s="22">
        <f t="shared" si="3"/>
        <v>0.21</v>
      </c>
      <c r="L6" s="22">
        <f t="shared" si="3"/>
        <v>0.16</v>
      </c>
      <c r="M6" s="22">
        <f t="shared" si="3"/>
        <v>0.02</v>
      </c>
      <c r="N6" s="22">
        <f t="shared" si="3"/>
        <v>0</v>
      </c>
      <c r="O6" s="15"/>
      <c r="P6" s="8">
        <f t="shared" si="2"/>
        <v>1</v>
      </c>
    </row>
    <row r="7" spans="1:23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</sheetData>
  <conditionalFormatting sqref="A2:E5 G2:N5">
    <cfRule type="expression" dxfId="6" priority="1">
      <formula>($E2&gt;3)</formula>
    </cfRule>
    <cfRule type="expression" dxfId="5" priority="2">
      <formula>($E2=3)</formula>
    </cfRule>
    <cfRule type="expression" dxfId="4" priority="3">
      <formula>($E2=2)</formula>
    </cfRule>
    <cfRule type="expression" dxfId="3" priority="4">
      <formula>($E2=1)</formula>
    </cfRule>
  </conditionalFormatting>
  <pageMargins left="0.61" right="0.35433070866141736" top="1.1023622047244095" bottom="0.51181102362204722" header="0.31496062992125984" footer="0.23622047244094491"/>
  <pageSetup paperSize="9" scale="88" orientation="landscape" horizontalDpi="360" verticalDpi="360" r:id="rId1"/>
  <headerFooter>
    <oddHeader>&amp;C&amp;"-,Bold"&amp;14Swindon Photographic Society
&amp;12Battle and Booze 1 September 2011
Results Summary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Author Check</vt:lpstr>
      <vt:lpstr>2nd Set</vt:lpstr>
      <vt:lpstr>1st_set source</vt:lpstr>
      <vt:lpstr>2nd_set source</vt:lpstr>
      <vt:lpstr>1st Set</vt:lpstr>
      <vt:lpstr>Results summary</vt:lpstr>
      <vt:lpstr>'1st Set'!Extract</vt:lpstr>
      <vt:lpstr>'2nd Set'!Extract</vt:lpstr>
      <vt:lpstr>'Author Check'!Extract</vt:lpstr>
      <vt:lpstr>'1st Set'!Print_Area</vt:lpstr>
      <vt:lpstr>'2nd Set'!Print_Area</vt:lpstr>
      <vt:lpstr>'Results summary'!Print_Area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Cranswick</dc:creator>
  <cp:lastModifiedBy>Alex Cranswick</cp:lastModifiedBy>
  <cp:lastPrinted>2011-09-04T11:54:11Z</cp:lastPrinted>
  <dcterms:created xsi:type="dcterms:W3CDTF">2009-08-26T16:49:12Z</dcterms:created>
  <dcterms:modified xsi:type="dcterms:W3CDTF">2011-09-04T11:54:45Z</dcterms:modified>
</cp:coreProperties>
</file>